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240" windowHeight="9240" activeTab="3"/>
  </bookViews>
  <sheets>
    <sheet name="Sheet1" sheetId="2" r:id="rId1"/>
    <sheet name="Sheet2" sheetId="3" r:id="rId2"/>
    <sheet name="Sheet4" sheetId="5" r:id="rId3"/>
    <sheet name="List1" sheetId="1" r:id="rId4"/>
    <sheet name="Sheet3" sheetId="4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5" i="1" l="1"/>
  <c r="Y14" i="1"/>
  <c r="Y16" i="1"/>
  <c r="Q34" i="1"/>
  <c r="Q26" i="1"/>
  <c r="Q31" i="1"/>
  <c r="Q30" i="1"/>
  <c r="Q29" i="1"/>
  <c r="Q28" i="1"/>
  <c r="Q27" i="1"/>
  <c r="P26" i="1"/>
  <c r="U23" i="1"/>
  <c r="U22" i="1"/>
  <c r="U21" i="1"/>
  <c r="U20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3" i="1"/>
  <c r="T19" i="1"/>
  <c r="T23" i="1"/>
  <c r="T22" i="1"/>
  <c r="T21" i="1"/>
  <c r="T20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18" i="1"/>
  <c r="T3" i="1"/>
  <c r="U4" i="1"/>
  <c r="D50" i="1"/>
  <c r="B38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X3" i="1"/>
  <c r="L128" i="1" l="1"/>
  <c r="L127" i="1"/>
  <c r="L126" i="1"/>
  <c r="L125" i="1"/>
  <c r="L124" i="1"/>
  <c r="L123" i="1"/>
  <c r="L122" i="1"/>
  <c r="L121" i="1"/>
  <c r="L120" i="1"/>
  <c r="L119" i="1"/>
  <c r="L118" i="1"/>
  <c r="L117" i="1"/>
  <c r="L116" i="1"/>
  <c r="B128" i="1"/>
  <c r="B127" i="1"/>
  <c r="B126" i="1"/>
  <c r="B125" i="1"/>
  <c r="B124" i="1"/>
  <c r="B123" i="1"/>
  <c r="B122" i="1"/>
  <c r="B121" i="1"/>
  <c r="B120" i="1"/>
  <c r="B117" i="1"/>
  <c r="B119" i="1"/>
  <c r="B118" i="1"/>
  <c r="B116" i="1"/>
  <c r="K93" i="1"/>
  <c r="D27" i="1"/>
  <c r="T33" i="1"/>
  <c r="T32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C44" i="1" l="1"/>
  <c r="B88" i="1"/>
  <c r="B87" i="1"/>
  <c r="B86" i="1"/>
  <c r="B85" i="1"/>
  <c r="B84" i="1"/>
  <c r="B83" i="1"/>
  <c r="I28" i="1"/>
  <c r="T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6" i="1"/>
  <c r="U19" i="1" l="1"/>
  <c r="F48" i="1"/>
  <c r="J50" i="1" s="1"/>
  <c r="U93" i="1"/>
  <c r="D26" i="1"/>
  <c r="N50" i="1" l="1"/>
  <c r="D28" i="1"/>
  <c r="D30" i="1"/>
  <c r="D31" i="1"/>
  <c r="E83" i="1" s="1"/>
  <c r="D29" i="1"/>
  <c r="H28" i="1"/>
  <c r="H27" i="1"/>
  <c r="H30" i="1"/>
  <c r="H31" i="1"/>
  <c r="H29" i="1"/>
  <c r="H26" i="1"/>
  <c r="N27" i="1"/>
  <c r="N31" i="1"/>
  <c r="N29" i="1"/>
  <c r="N30" i="1"/>
  <c r="N28" i="1"/>
  <c r="N26" i="1"/>
  <c r="F28" i="1"/>
  <c r="F27" i="1"/>
  <c r="F31" i="1"/>
  <c r="F29" i="1"/>
  <c r="F30" i="1"/>
  <c r="F26" i="1"/>
  <c r="O27" i="1"/>
  <c r="O31" i="1"/>
  <c r="O29" i="1"/>
  <c r="O26" i="1"/>
  <c r="O30" i="1"/>
  <c r="O28" i="1"/>
  <c r="K27" i="1"/>
  <c r="K31" i="1"/>
  <c r="K29" i="1"/>
  <c r="K26" i="1"/>
  <c r="K30" i="1"/>
  <c r="K28" i="1"/>
  <c r="G28" i="1"/>
  <c r="G27" i="1"/>
  <c r="G31" i="1"/>
  <c r="G29" i="1"/>
  <c r="G26" i="1"/>
  <c r="G30" i="1"/>
  <c r="L27" i="1"/>
  <c r="L30" i="1"/>
  <c r="L28" i="1"/>
  <c r="L31" i="1"/>
  <c r="L29" i="1"/>
  <c r="L26" i="1"/>
  <c r="P27" i="1"/>
  <c r="P30" i="1"/>
  <c r="P28" i="1"/>
  <c r="P31" i="1"/>
  <c r="P29" i="1"/>
  <c r="J27" i="1"/>
  <c r="J31" i="1"/>
  <c r="J29" i="1"/>
  <c r="J30" i="1"/>
  <c r="J28" i="1"/>
  <c r="J26" i="1"/>
  <c r="M27" i="1"/>
  <c r="M31" i="1"/>
  <c r="M29" i="1"/>
  <c r="M30" i="1"/>
  <c r="M28" i="1"/>
  <c r="M26" i="1"/>
  <c r="I27" i="1"/>
  <c r="I30" i="1"/>
  <c r="I31" i="1"/>
  <c r="I29" i="1"/>
  <c r="I26" i="1"/>
  <c r="E27" i="1"/>
  <c r="E28" i="1"/>
  <c r="E30" i="1"/>
  <c r="E31" i="1"/>
  <c r="E29" i="1"/>
  <c r="E26" i="1"/>
  <c r="T30" i="1" l="1"/>
  <c r="T29" i="1"/>
  <c r="T28" i="1"/>
  <c r="T31" i="1"/>
  <c r="T27" i="1"/>
  <c r="T26" i="1"/>
  <c r="W30" i="1"/>
  <c r="V63" i="1"/>
  <c r="I70" i="1" l="1"/>
  <c r="I61" i="1" s="1"/>
</calcChain>
</file>

<file path=xl/sharedStrings.xml><?xml version="1.0" encoding="utf-8"?>
<sst xmlns="http://schemas.openxmlformats.org/spreadsheetml/2006/main" count="254" uniqueCount="176">
  <si>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</si>
  <si>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</si>
  <si>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</si>
  <si>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</si>
  <si>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</si>
  <si>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</si>
  <si>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</si>
  <si>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</si>
  <si>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</si>
  <si>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</si>
  <si>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</si>
  <si>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</si>
  <si>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</si>
  <si>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</si>
  <si>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</si>
  <si>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</si>
  <si>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19.</t>
  </si>
  <si>
    <t>17.</t>
  </si>
  <si>
    <t>18.</t>
  </si>
  <si>
    <t>20.</t>
  </si>
  <si>
    <t>21.</t>
  </si>
  <si>
    <t>UČENIK</t>
  </si>
  <si>
    <t>PREDMETI</t>
  </si>
  <si>
    <t>IZOSTANCI</t>
  </si>
  <si>
    <t>PROSJEK</t>
  </si>
  <si>
    <t>VRLODOBRIH</t>
  </si>
  <si>
    <t>DOBRIH</t>
  </si>
  <si>
    <t>DOVOLJNIH</t>
  </si>
  <si>
    <t>NEDOVOLJNIH</t>
  </si>
  <si>
    <t>PLANIRANO</t>
  </si>
  <si>
    <t>REALIZIRANO</t>
  </si>
  <si>
    <t>RAZLIKA</t>
  </si>
  <si>
    <t>O</t>
  </si>
  <si>
    <t>N</t>
  </si>
  <si>
    <t>U</t>
  </si>
  <si>
    <t>USPJEH</t>
  </si>
  <si>
    <t>Broj Učenika</t>
  </si>
  <si>
    <t>Broj Predmeta</t>
  </si>
  <si>
    <t>ODLIČNIH</t>
  </si>
  <si>
    <t>Matematika</t>
  </si>
  <si>
    <t>razreda</t>
  </si>
  <si>
    <t xml:space="preserve">Srednja ocjena </t>
  </si>
  <si>
    <t>Hrvatski jezik</t>
  </si>
  <si>
    <t>Engleski jezik</t>
  </si>
  <si>
    <t>Vjeronauk</t>
  </si>
  <si>
    <t>TZK-a</t>
  </si>
  <si>
    <t>Poslovanje poduzeća</t>
  </si>
  <si>
    <t>Prijevoz putnika</t>
  </si>
  <si>
    <t>Ekonomika prometa</t>
  </si>
  <si>
    <t>Prometna tehnika</t>
  </si>
  <si>
    <t>Praktična nastava</t>
  </si>
  <si>
    <t>IP Engleski jezik</t>
  </si>
  <si>
    <t>Jukić Petar Krešimir</t>
  </si>
  <si>
    <t>Jurela Ivan</t>
  </si>
  <si>
    <t>Tadić Ivan</t>
  </si>
  <si>
    <t>Razred:</t>
  </si>
  <si>
    <t>Razrednik:</t>
  </si>
  <si>
    <t>Nadnevak:</t>
  </si>
  <si>
    <t>1. BROJNO STANJE UČENIKA:</t>
  </si>
  <si>
    <t>a)</t>
  </si>
  <si>
    <t>UK.</t>
  </si>
  <si>
    <t>Ž.</t>
  </si>
  <si>
    <t>M.</t>
  </si>
  <si>
    <t>STR.J.</t>
  </si>
  <si>
    <t>PON.</t>
  </si>
  <si>
    <t xml:space="preserve">b) </t>
  </si>
  <si>
    <t>RAZLIKOVNI ISPITI:</t>
  </si>
  <si>
    <t>2: ANALIZA REZULTATA RADA , USPJEH U UČENJU :</t>
  </si>
  <si>
    <t>odličnih</t>
  </si>
  <si>
    <t>vrlo dobrih</t>
  </si>
  <si>
    <t>dobrih</t>
  </si>
  <si>
    <t>dovoljnih</t>
  </si>
  <si>
    <t>POZITIVNO OCJENJENIH:</t>
  </si>
  <si>
    <t>b)</t>
  </si>
  <si>
    <t>NEGATIVNO OCJENJENIH:</t>
  </si>
  <si>
    <t>s 1 neg.</t>
  </si>
  <si>
    <t>s  2 neg</t>
  </si>
  <si>
    <t>M:</t>
  </si>
  <si>
    <t>Ž:</t>
  </si>
  <si>
    <t xml:space="preserve"> c) BROJ NEGATIVNIH PO PREDMETIMA:</t>
  </si>
  <si>
    <t>OPĆEOBRAZOVNI PRED:</t>
  </si>
  <si>
    <t>PREDMETI STRUKE:</t>
  </si>
  <si>
    <t>PR: NASTAVNIK :</t>
  </si>
  <si>
    <t>REZULTATI SA SJEDNICE RZ-e i RV-a</t>
  </si>
  <si>
    <t>RAZRED</t>
  </si>
  <si>
    <t>Prijevoz tereta</t>
  </si>
  <si>
    <t>3. ODNOS UČENIKA PREMA RADNIM OBAVEZAMA</t>
  </si>
  <si>
    <t>a) IZOSTANCI:</t>
  </si>
  <si>
    <t>OPRAVDANI:</t>
  </si>
  <si>
    <t>NEOPRAVDANI:</t>
  </si>
  <si>
    <t>UKUPNO:</t>
  </si>
  <si>
    <t>po učeniku:</t>
  </si>
  <si>
    <t>b) ODGOJNE MJERE</t>
  </si>
  <si>
    <t>Nagrada:</t>
  </si>
  <si>
    <t>Pohvala:</t>
  </si>
  <si>
    <t>Ukor:</t>
  </si>
  <si>
    <t>Opomena</t>
  </si>
  <si>
    <t>pred</t>
  </si>
  <si>
    <t>isključenje:</t>
  </si>
  <si>
    <t>4:  REALIZACIJA:</t>
  </si>
  <si>
    <t>RB.</t>
  </si>
  <si>
    <t>Predmet:</t>
  </si>
  <si>
    <t>Realizirano:</t>
  </si>
  <si>
    <t>Razlika:</t>
  </si>
  <si>
    <t>Predmetni nastavnik:</t>
  </si>
  <si>
    <t xml:space="preserve">Planirano  :         </t>
  </si>
  <si>
    <t>Natalija Ivandić</t>
  </si>
  <si>
    <t>23.5.2019.</t>
  </si>
  <si>
    <t>/</t>
  </si>
  <si>
    <t>s 3 neg.</t>
  </si>
  <si>
    <t>s 4 neg i više:</t>
  </si>
  <si>
    <t>neocjenjeno:</t>
  </si>
  <si>
    <t>B.Romac</t>
  </si>
  <si>
    <t>A.Šimac</t>
  </si>
  <si>
    <t>L.Kosor</t>
  </si>
  <si>
    <t>I: Modrić</t>
  </si>
  <si>
    <t>N. Ivandić</t>
  </si>
  <si>
    <t>P. Čavčić</t>
  </si>
  <si>
    <t>M.Barać</t>
  </si>
  <si>
    <t>P.Čavčić</t>
  </si>
  <si>
    <t>I.Vukasović</t>
  </si>
  <si>
    <t>A.Vučković</t>
  </si>
  <si>
    <t>I.Kerekeš</t>
  </si>
  <si>
    <t>I.Ker. I Vuk.</t>
  </si>
  <si>
    <t>Jurko klara</t>
  </si>
  <si>
    <t>S.Bazina , M.Gilić</t>
  </si>
  <si>
    <t>M.Jenjić,J.Križanac</t>
  </si>
  <si>
    <t>J.Smoljo,A.Šipić</t>
  </si>
  <si>
    <t>M.Vuco,L.Vučić</t>
  </si>
  <si>
    <t>T.Gusić,F.Koprčina</t>
  </si>
  <si>
    <t>J.Mastelić,M.Omrčen</t>
  </si>
  <si>
    <t>A.Paleško,L.Radan</t>
  </si>
  <si>
    <t>V.Sablić,P.Tadić</t>
  </si>
  <si>
    <t>D.Talaja,</t>
  </si>
  <si>
    <t>Z.Bošnjak,K.Župić</t>
  </si>
  <si>
    <t>M.Lelas,M.Slišković</t>
  </si>
  <si>
    <t>T.Gusić,J.Smoljo</t>
  </si>
  <si>
    <t>M.Jenjić,P.Tadić</t>
  </si>
  <si>
    <t>D.Talaja,V.Sablić</t>
  </si>
  <si>
    <t>M.Vuco,M.Slišković</t>
  </si>
  <si>
    <t>M.Omrčen</t>
  </si>
  <si>
    <t>Opomena:10</t>
  </si>
  <si>
    <t>Negativnih</t>
  </si>
  <si>
    <t>Prosjek</t>
  </si>
  <si>
    <t>Vladanje</t>
  </si>
  <si>
    <t>1C</t>
  </si>
  <si>
    <t>Povijest</t>
  </si>
  <si>
    <t>Geografija</t>
  </si>
  <si>
    <t>Fizika</t>
  </si>
  <si>
    <t>Kemija</t>
  </si>
  <si>
    <t>Biologija</t>
  </si>
  <si>
    <t>Računalstvo</t>
  </si>
  <si>
    <t>Tehničko crtanje i dokumentiranje</t>
  </si>
  <si>
    <t>Osnove elektrotehnike</t>
  </si>
  <si>
    <t>Radioničke vježbe</t>
  </si>
  <si>
    <t>Barić Mario</t>
  </si>
  <si>
    <t>Bezić Nikola</t>
  </si>
  <si>
    <t>Božinović Mateo</t>
  </si>
  <si>
    <t>Budić-Leto Jakov</t>
  </si>
  <si>
    <t>Ćurković Ivan</t>
  </si>
  <si>
    <t>Galić David</t>
  </si>
  <si>
    <t>Galić Josip</t>
  </si>
  <si>
    <t>Gilić Mateo</t>
  </si>
  <si>
    <t>Grubišić Čabo- Ivano</t>
  </si>
  <si>
    <t>Ivković Ante</t>
  </si>
  <si>
    <t>Jelinčić Tomislav</t>
  </si>
  <si>
    <t>Jureta Božo</t>
  </si>
  <si>
    <t>Marinović Eugen</t>
  </si>
  <si>
    <t>Mastelić - Gure Marko</t>
  </si>
  <si>
    <t>Matas Branimir</t>
  </si>
  <si>
    <t>Milić Josip</t>
  </si>
  <si>
    <t>Mušterić Ivan</t>
  </si>
  <si>
    <t>Penić Stipe</t>
  </si>
  <si>
    <t>Roguljić Mislav</t>
  </si>
  <si>
    <t>Šušnjara Stanko</t>
  </si>
  <si>
    <t>Župić Noa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</si>
</sst>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5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0" xfId="0" applyFill="1" applyBorder="1" applyAlignment="1">
      <alignment horizontal="center" vertical="center"/>
    </xf>
    <xf numFmtId="0" fontId="0" fillId="0" borderId="0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5" xfId="0" applyBorder="1" applyProtection="1"/>
    <xf numFmtId="0" fontId="0" fillId="0" borderId="14" xfId="0" applyBorder="1" applyAlignment="1">
      <alignment horizontal="center" vertical="center"/>
    </xf>
    <xf numFmtId="0" fontId="0" fillId="0" borderId="12" xfId="0" applyBorder="1" applyProtection="1"/>
    <xf numFmtId="0" fontId="0" fillId="0" borderId="11" xfId="0" applyBorder="1" applyProtection="1"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5" borderId="14" xfId="0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1" fillId="6" borderId="13" xfId="0" applyFont="1" applyFill="1" applyBorder="1" applyAlignment="1" applyProtection="1">
      <alignment vertical="center" textRotation="255"/>
      <protection locked="0"/>
    </xf>
    <xf numFmtId="0" fontId="1" fillId="3" borderId="13" xfId="0" applyFont="1" applyFill="1" applyBorder="1" applyAlignment="1" applyProtection="1">
      <alignment vertical="center" textRotation="255"/>
      <protection locked="0"/>
    </xf>
    <xf numFmtId="0" fontId="0" fillId="0" borderId="17" xfId="0" applyBorder="1"/>
    <xf numFmtId="0" fontId="0" fillId="3" borderId="18" xfId="0" applyFill="1" applyBorder="1"/>
    <xf numFmtId="0" fontId="0" fillId="6" borderId="18" xfId="0" applyFill="1" applyBorder="1"/>
    <xf numFmtId="0" fontId="0" fillId="4" borderId="18" xfId="0" applyFill="1" applyBorder="1"/>
    <xf numFmtId="0" fontId="0" fillId="0" borderId="19" xfId="0" applyBorder="1"/>
    <xf numFmtId="0" fontId="0" fillId="2" borderId="20" xfId="0" applyFill="1" applyBorder="1" applyAlignment="1">
      <alignment horizontal="center" vertical="center"/>
    </xf>
    <xf numFmtId="0" fontId="0" fillId="0" borderId="21" xfId="0" applyBorder="1"/>
    <xf numFmtId="0" fontId="0" fillId="0" borderId="22" xfId="0" applyBorder="1" applyProtection="1"/>
    <xf numFmtId="0" fontId="0" fillId="0" borderId="16" xfId="0" applyBorder="1" applyAlignment="1">
      <alignment horizontal="center" vertical="center"/>
    </xf>
    <xf numFmtId="0" fontId="3" fillId="3" borderId="13" xfId="0" applyFont="1" applyFill="1" applyBorder="1" applyAlignment="1" applyProtection="1">
      <alignment vertical="center" textRotation="90" wrapText="1"/>
      <protection locked="0"/>
    </xf>
    <xf numFmtId="0" fontId="3" fillId="6" borderId="13" xfId="0" applyFont="1" applyFill="1" applyBorder="1" applyAlignment="1" applyProtection="1">
      <alignment vertical="center" textRotation="90" wrapText="1"/>
      <protection locked="0"/>
    </xf>
    <xf numFmtId="0" fontId="0" fillId="4" borderId="13" xfId="0" applyFont="1" applyFill="1" applyBorder="1" applyAlignment="1" applyProtection="1">
      <alignment vertical="center" textRotation="90"/>
      <protection locked="0"/>
    </xf>
    <xf numFmtId="0" fontId="0" fillId="0" borderId="11" xfId="0" applyBorder="1"/>
    <xf numFmtId="0" fontId="0" fillId="7" borderId="0" xfId="0" applyFill="1" applyBorder="1" applyProtection="1">
      <protection locked="0"/>
    </xf>
    <xf numFmtId="0" fontId="0" fillId="7" borderId="0" xfId="0" applyFill="1" applyBorder="1" applyProtection="1"/>
    <xf numFmtId="0" fontId="0" fillId="7" borderId="11" xfId="0" applyFill="1" applyBorder="1" applyProtection="1">
      <protection locked="0"/>
    </xf>
    <xf numFmtId="0" fontId="0" fillId="7" borderId="11" xfId="0" applyFill="1" applyBorder="1" applyProtection="1"/>
    <xf numFmtId="0" fontId="0" fillId="3" borderId="8" xfId="0" applyFill="1" applyBorder="1" applyAlignment="1" applyProtection="1">
      <alignment horizontal="center"/>
      <protection locked="0"/>
    </xf>
    <xf numFmtId="0" fontId="0" fillId="6" borderId="8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 vertical="center"/>
    </xf>
    <xf numFmtId="0" fontId="0" fillId="6" borderId="13" xfId="0" applyFill="1" applyBorder="1" applyAlignment="1" applyProtection="1">
      <alignment horizontal="center" vertical="center"/>
    </xf>
    <xf numFmtId="0" fontId="0" fillId="3" borderId="13" xfId="0" applyFill="1" applyBorder="1" applyAlignment="1" applyProtection="1">
      <alignment horizontal="center" vertical="center"/>
    </xf>
    <xf numFmtId="0" fontId="0" fillId="6" borderId="8" xfId="0" applyFill="1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center" vertical="center"/>
    </xf>
    <xf numFmtId="0" fontId="0" fillId="3" borderId="15" xfId="0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6" borderId="8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 wrapText="1"/>
      <protection locked="0"/>
    </xf>
    <xf numFmtId="0" fontId="0" fillId="6" borderId="8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23" xfId="0" applyFill="1" applyBorder="1" applyAlignment="1" applyProtection="1">
      <alignment horizontal="center" vertical="center"/>
    </xf>
    <xf numFmtId="0" fontId="0" fillId="6" borderId="23" xfId="0" applyFill="1" applyBorder="1" applyAlignment="1" applyProtection="1">
      <alignment horizontal="center" vertical="center"/>
    </xf>
    <xf numFmtId="0" fontId="0" fillId="0" borderId="0" xfId="0" applyAlignment="1">
      <alignment horizontal="right"/>
    </xf>
    <xf numFmtId="0" fontId="0" fillId="0" borderId="16" xfId="0" applyBorder="1"/>
    <xf numFmtId="0" fontId="0" fillId="0" borderId="0" xfId="0" applyAlignment="1"/>
    <xf numFmtId="0" fontId="0" fillId="0" borderId="0" xfId="0" applyAlignment="1">
      <alignment horizontal="left"/>
    </xf>
    <xf numFmtId="49" fontId="0" fillId="0" borderId="0" xfId="0" applyNumberFormat="1"/>
    <xf numFmtId="0" fontId="2" fillId="0" borderId="0" xfId="0" applyFont="1"/>
    <xf numFmtId="0" fontId="0" fillId="3" borderId="8" xfId="0" applyFill="1" applyBorder="1" applyAlignment="1" applyProtection="1">
      <alignment horizontal="center"/>
    </xf>
    <xf numFmtId="2" fontId="5" fillId="6" borderId="8" xfId="0" applyNumberFormat="1" applyFont="1" applyFill="1" applyBorder="1" applyAlignment="1" applyProtection="1">
      <alignment horizontal="center"/>
    </xf>
    <xf numFmtId="0" fontId="0" fillId="7" borderId="9" xfId="0" applyFill="1" applyBorder="1" applyAlignment="1" applyProtection="1">
      <alignment horizontal="center"/>
    </xf>
    <xf numFmtId="2" fontId="5" fillId="7" borderId="9" xfId="0" applyNumberFormat="1" applyFont="1" applyFill="1" applyBorder="1" applyAlignment="1" applyProtection="1">
      <alignment horizontal="center"/>
    </xf>
    <xf numFmtId="0" fontId="0" fillId="7" borderId="11" xfId="0" applyFill="1" applyBorder="1" applyAlignment="1" applyProtection="1">
      <alignment horizontal="center"/>
    </xf>
    <xf numFmtId="2" fontId="5" fillId="7" borderId="11" xfId="0" applyNumberFormat="1" applyFont="1" applyFill="1" applyBorder="1" applyAlignment="1" applyProtection="1">
      <alignment horizontal="center"/>
    </xf>
    <xf numFmtId="2" fontId="6" fillId="0" borderId="0" xfId="0" applyNumberFormat="1" applyFont="1" applyBorder="1"/>
    <xf numFmtId="2" fontId="6" fillId="3" borderId="12" xfId="0" applyNumberFormat="1" applyFont="1" applyFill="1" applyBorder="1" applyAlignment="1" applyProtection="1">
      <alignment horizontal="center" vertical="center"/>
    </xf>
    <xf numFmtId="2" fontId="6" fillId="6" borderId="13" xfId="0" applyNumberFormat="1" applyFont="1" applyFill="1" applyBorder="1" applyAlignment="1" applyProtection="1">
      <alignment horizontal="center" vertical="center"/>
    </xf>
    <xf numFmtId="2" fontId="6" fillId="3" borderId="13" xfId="0" applyNumberFormat="1" applyFont="1" applyFill="1" applyBorder="1" applyAlignment="1" applyProtection="1">
      <alignment horizontal="center" vertical="center"/>
    </xf>
    <xf numFmtId="2" fontId="6" fillId="3" borderId="13" xfId="0" applyNumberFormat="1" applyFont="1" applyFill="1" applyBorder="1" applyAlignment="1" applyProtection="1">
      <alignment horizontal="center"/>
    </xf>
    <xf numFmtId="2" fontId="5" fillId="3" borderId="8" xfId="0" applyNumberFormat="1" applyFont="1" applyFill="1" applyBorder="1" applyAlignment="1" applyProtection="1">
      <alignment horizontal="center"/>
    </xf>
    <xf numFmtId="0" fontId="5" fillId="3" borderId="8" xfId="0" applyFont="1" applyFill="1" applyBorder="1" applyAlignment="1">
      <alignment horizontal="center"/>
    </xf>
    <xf numFmtId="1" fontId="0" fillId="4" borderId="8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8" fillId="0" borderId="0" xfId="0" applyFont="1"/>
    <xf numFmtId="0" fontId="6" fillId="0" borderId="0" xfId="0" applyFont="1"/>
    <xf numFmtId="0" fontId="7" fillId="0" borderId="0" xfId="0" applyFont="1"/>
    <xf numFmtId="0" fontId="0" fillId="0" borderId="24" xfId="0" applyBorder="1"/>
    <xf numFmtId="0" fontId="0" fillId="0" borderId="14" xfId="0" applyBorder="1"/>
    <xf numFmtId="0" fontId="0" fillId="0" borderId="15" xfId="0" applyBorder="1"/>
    <xf numFmtId="0" fontId="0" fillId="0" borderId="16" xfId="0" applyBorder="1" applyAlignment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22" xfId="0" applyBorder="1"/>
    <xf numFmtId="0" fontId="6" fillId="0" borderId="8" xfId="0" applyFont="1" applyBorder="1"/>
    <xf numFmtId="0" fontId="6" fillId="0" borderId="23" xfId="0" applyFont="1" applyBorder="1"/>
    <xf numFmtId="0" fontId="5" fillId="0" borderId="16" xfId="0" applyFont="1" applyBorder="1"/>
    <xf numFmtId="0" fontId="9" fillId="0" borderId="8" xfId="0" applyFont="1" applyBorder="1"/>
    <xf numFmtId="1" fontId="0" fillId="0" borderId="0" xfId="0" applyNumberFormat="1"/>
    <xf numFmtId="1" fontId="0" fillId="0" borderId="0" xfId="0" applyNumberFormat="1" applyBorder="1"/>
    <xf numFmtId="0" fontId="0" fillId="0" borderId="0" xfId="0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32" xfId="0" applyBorder="1" applyAlignment="1">
      <alignment vertical="center"/>
    </xf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27" xfId="0" applyBorder="1" applyAlignment="1">
      <alignment horizontal="left" vertical="center"/>
    </xf>
    <xf numFmtId="0" fontId="0" fillId="0" borderId="4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0" xfId="0" applyFill="1" applyBorder="1"/>
    <xf numFmtId="0" fontId="5" fillId="2" borderId="8" xfId="0" applyFont="1" applyFill="1" applyBorder="1" applyAlignment="1" applyProtection="1">
      <alignment horizontal="center"/>
      <protection locked="0"/>
    </xf>
    <xf numFmtId="0" fontId="5" fillId="2" borderId="20" xfId="0" applyFont="1" applyFill="1" applyBorder="1" applyAlignment="1" applyProtection="1">
      <alignment horizontal="center"/>
    </xf>
    <xf numFmtId="0" fontId="5" fillId="0" borderId="12" xfId="0" applyFont="1" applyBorder="1" applyAlignment="1" applyProtection="1">
      <alignment vertical="center" textRotation="90"/>
      <protection locked="0"/>
    </xf>
    <xf numFmtId="0" fontId="5" fillId="5" borderId="14" xfId="0" applyFont="1" applyFill="1" applyBorder="1" applyProtection="1">
      <protection locked="0"/>
    </xf>
    <xf numFmtId="2" fontId="5" fillId="6" borderId="13" xfId="0" applyNumberFormat="1" applyFont="1" applyFill="1" applyBorder="1" applyAlignment="1" applyProtection="1">
      <alignment horizontal="center" vertical="center"/>
    </xf>
    <xf numFmtId="0" fontId="8" fillId="3" borderId="8" xfId="0" applyFont="1" applyFill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57150</xdr:rowOff>
    </xdr:from>
    <xdr:to>
      <xdr:col>1</xdr:col>
      <xdr:colOff>1114425</xdr:colOff>
      <xdr:row>1</xdr:row>
      <xdr:rowOff>1857375</xdr:rowOff>
    </xdr:to>
    <xdr:cxnSp macro="">
      <xdr:nvCxnSpPr>
        <xdr:cNvPr id="3" name="Ravni poveznik 2"/>
        <xdr:cNvCxnSpPr/>
      </xdr:nvCxnSpPr>
      <xdr:spPr>
        <a:xfrm>
          <a:off x="95250" y="57150"/>
          <a:ext cx="1285875" cy="1990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D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33" sqref="K33:K34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6"/>
  <sheetViews>
    <sheetView tabSelected="1" topLeftCell="A17" zoomScaleNormal="100" workbookViewId="0">
      <selection activeCell="K91" sqref="K91"/>
    </sheetView>
  </sheetViews>
  <sheetFormatPr defaultRowHeight="15" x14ac:dyDescent="0.25"/>
  <cols>
    <col min="1" max="1" width="3.7109375" customWidth="1"/>
    <col min="2" max="2" width="14.7109375" customWidth="1"/>
    <col min="3" max="3" width="2.28515625" customWidth="1"/>
    <col min="4" max="12" width="3.7109375" customWidth="1"/>
    <col min="13" max="13" width="4" customWidth="1"/>
    <col min="14" max="19" width="3.7109375" customWidth="1"/>
    <col min="20" max="20" width="3.85546875" customWidth="1"/>
    <col min="21" max="21" width="3" customWidth="1"/>
    <col min="22" max="24" width="3.7109375" customWidth="1"/>
    <col min="26" max="26" width="9.140625" style="100"/>
  </cols>
  <sheetData>
    <row r="1" spans="1:26" x14ac:dyDescent="0.25">
      <c r="A1" s="1"/>
      <c r="B1" s="2" t="s">
        <v>84</v>
      </c>
      <c r="C1" s="24" t="s">
        <v>145</v>
      </c>
      <c r="D1" s="25"/>
      <c r="E1" s="26"/>
      <c r="F1" s="25"/>
      <c r="G1" s="26"/>
      <c r="H1" s="25"/>
      <c r="I1" s="26"/>
      <c r="J1" s="25"/>
      <c r="K1" s="26"/>
      <c r="L1" s="25"/>
      <c r="M1" s="26"/>
      <c r="N1" s="25"/>
      <c r="O1" s="26"/>
      <c r="P1" s="25"/>
      <c r="Q1" s="25"/>
      <c r="R1" s="26"/>
      <c r="S1" s="25"/>
      <c r="T1" s="26"/>
      <c r="U1" s="27"/>
      <c r="V1" s="28" t="s">
        <v>23</v>
      </c>
      <c r="W1" s="2"/>
      <c r="X1" s="3"/>
      <c r="Y1" s="9"/>
    </row>
    <row r="2" spans="1:26" ht="149.25" customHeight="1" x14ac:dyDescent="0.25">
      <c r="A2" s="4"/>
      <c r="B2" s="17" t="s">
        <v>21</v>
      </c>
      <c r="C2" s="116" t="s">
        <v>22</v>
      </c>
      <c r="D2" s="33" t="s">
        <v>42</v>
      </c>
      <c r="E2" s="34" t="s">
        <v>43</v>
      </c>
      <c r="F2" s="33" t="s">
        <v>146</v>
      </c>
      <c r="G2" s="34" t="s">
        <v>147</v>
      </c>
      <c r="H2" s="33" t="s">
        <v>45</v>
      </c>
      <c r="I2" s="34" t="s">
        <v>44</v>
      </c>
      <c r="J2" s="33" t="s">
        <v>39</v>
      </c>
      <c r="K2" s="34" t="s">
        <v>148</v>
      </c>
      <c r="L2" s="33" t="s">
        <v>149</v>
      </c>
      <c r="M2" s="34" t="s">
        <v>150</v>
      </c>
      <c r="N2" s="33" t="s">
        <v>151</v>
      </c>
      <c r="O2" s="34" t="s">
        <v>152</v>
      </c>
      <c r="P2" s="33" t="s">
        <v>153</v>
      </c>
      <c r="Q2" s="33" t="s">
        <v>154</v>
      </c>
      <c r="R2" s="22" t="s">
        <v>144</v>
      </c>
      <c r="S2" s="23" t="s">
        <v>142</v>
      </c>
      <c r="T2" s="22" t="s">
        <v>143</v>
      </c>
      <c r="U2" s="35" t="s">
        <v>35</v>
      </c>
      <c r="V2" s="18" t="s">
        <v>32</v>
      </c>
      <c r="W2" s="19" t="s">
        <v>33</v>
      </c>
      <c r="X2" s="29" t="s">
        <v>34</v>
      </c>
      <c r="Z2" s="101"/>
    </row>
    <row r="3" spans="1:26" x14ac:dyDescent="0.25">
      <c r="A3" s="30" t="s">
        <v>0</v>
      </c>
      <c r="B3" s="20" t="s">
        <v>155</v>
      </c>
      <c r="C3" s="21"/>
      <c r="D3" s="41">
        <v>2</v>
      </c>
      <c r="E3" s="42">
        <v>2</v>
      </c>
      <c r="F3" s="41">
        <v>3</v>
      </c>
      <c r="G3" s="42">
        <v>4</v>
      </c>
      <c r="H3" s="41">
        <v>5</v>
      </c>
      <c r="I3" s="42">
        <v>4</v>
      </c>
      <c r="J3" s="41">
        <v>1</v>
      </c>
      <c r="K3" s="42">
        <v>2</v>
      </c>
      <c r="L3" s="41">
        <v>2</v>
      </c>
      <c r="M3" s="42">
        <v>4</v>
      </c>
      <c r="N3" s="41">
        <v>3</v>
      </c>
      <c r="O3" s="42">
        <v>2</v>
      </c>
      <c r="P3" s="41">
        <v>1</v>
      </c>
      <c r="Q3" s="41">
        <v>5</v>
      </c>
      <c r="R3" s="42"/>
      <c r="S3" s="62">
        <f>COUNTIF(D3:R3,1)</f>
        <v>2</v>
      </c>
      <c r="T3" s="63">
        <f>SUM(D3:Q3)/B38</f>
        <v>2.8571428571428572</v>
      </c>
      <c r="U3" s="75">
        <f>SUM(D3:Q3)/B38</f>
        <v>2.8571428571428572</v>
      </c>
      <c r="V3" s="114">
        <v>142</v>
      </c>
      <c r="W3" s="114">
        <v>3</v>
      </c>
      <c r="X3" s="115">
        <f>SUM(V3:W3)</f>
        <v>145</v>
      </c>
      <c r="Z3" s="75">
        <v>2.9230769230769229</v>
      </c>
    </row>
    <row r="4" spans="1:26" x14ac:dyDescent="0.25">
      <c r="A4" s="30" t="s">
        <v>1</v>
      </c>
      <c r="B4" s="20" t="s">
        <v>156</v>
      </c>
      <c r="C4" s="21"/>
      <c r="D4" s="41">
        <v>3</v>
      </c>
      <c r="E4" s="42">
        <v>4</v>
      </c>
      <c r="F4" s="41">
        <v>5</v>
      </c>
      <c r="G4" s="42">
        <v>4</v>
      </c>
      <c r="H4" s="41">
        <v>5</v>
      </c>
      <c r="I4" s="42">
        <v>4</v>
      </c>
      <c r="J4" s="41">
        <v>3</v>
      </c>
      <c r="K4" s="42">
        <v>2</v>
      </c>
      <c r="L4" s="41">
        <v>2</v>
      </c>
      <c r="M4" s="42">
        <v>3</v>
      </c>
      <c r="N4" s="41">
        <v>4</v>
      </c>
      <c r="O4" s="42">
        <v>2</v>
      </c>
      <c r="P4" s="41">
        <v>2</v>
      </c>
      <c r="Q4" s="41">
        <v>5</v>
      </c>
      <c r="R4" s="42"/>
      <c r="S4" s="62">
        <f t="shared" ref="S4:S23" si="0">COUNTIF(D4:R4,1)</f>
        <v>0</v>
      </c>
      <c r="T4" s="63">
        <f>SUM(D4:Q4)/B38</f>
        <v>3.4285714285714284</v>
      </c>
      <c r="U4" s="75">
        <f>SUM(D4:Q4)/B38</f>
        <v>3.4285714285714284</v>
      </c>
      <c r="V4" s="114">
        <v>30</v>
      </c>
      <c r="W4" s="114">
        <v>3</v>
      </c>
      <c r="X4" s="115">
        <f t="shared" ref="X4:X23" si="1">SUM(V4:W4)</f>
        <v>33</v>
      </c>
      <c r="Z4" s="75">
        <v>3.8106508875739644</v>
      </c>
    </row>
    <row r="5" spans="1:26" x14ac:dyDescent="0.25">
      <c r="A5" s="30" t="s">
        <v>2</v>
      </c>
      <c r="B5" s="20" t="s">
        <v>157</v>
      </c>
      <c r="C5" s="21"/>
      <c r="D5" s="41">
        <v>3</v>
      </c>
      <c r="E5" s="42">
        <v>4</v>
      </c>
      <c r="F5" s="41">
        <v>4</v>
      </c>
      <c r="G5" s="42">
        <v>4</v>
      </c>
      <c r="H5" s="41">
        <v>4</v>
      </c>
      <c r="I5" s="42">
        <v>4</v>
      </c>
      <c r="J5" s="41">
        <v>3</v>
      </c>
      <c r="K5" s="42">
        <v>3</v>
      </c>
      <c r="L5" s="41">
        <v>3</v>
      </c>
      <c r="M5" s="42">
        <v>3</v>
      </c>
      <c r="N5" s="41">
        <v>4</v>
      </c>
      <c r="O5" s="42">
        <v>5</v>
      </c>
      <c r="P5" s="41">
        <v>3</v>
      </c>
      <c r="Q5" s="41">
        <v>5</v>
      </c>
      <c r="R5" s="42"/>
      <c r="S5" s="62">
        <f t="shared" si="0"/>
        <v>0</v>
      </c>
      <c r="T5" s="63">
        <f>SUM(D5:Q5)/B38</f>
        <v>3.7142857142857144</v>
      </c>
      <c r="U5" s="75">
        <f>SUM(D5:Q5)/B38</f>
        <v>3.7142857142857144</v>
      </c>
      <c r="V5" s="114">
        <v>125</v>
      </c>
      <c r="W5" s="114"/>
      <c r="X5" s="115">
        <f t="shared" si="1"/>
        <v>125</v>
      </c>
      <c r="Z5" s="75">
        <v>3.4792899408284024</v>
      </c>
    </row>
    <row r="6" spans="1:26" x14ac:dyDescent="0.25">
      <c r="A6" s="30" t="s">
        <v>3</v>
      </c>
      <c r="B6" s="20" t="s">
        <v>158</v>
      </c>
      <c r="C6" s="21"/>
      <c r="D6" s="41">
        <v>3</v>
      </c>
      <c r="E6" s="42">
        <v>4</v>
      </c>
      <c r="F6" s="41">
        <v>4</v>
      </c>
      <c r="G6" s="42">
        <v>4</v>
      </c>
      <c r="H6" s="41">
        <v>4</v>
      </c>
      <c r="I6" s="42">
        <v>5</v>
      </c>
      <c r="J6" s="41">
        <v>1</v>
      </c>
      <c r="K6" s="42">
        <v>2</v>
      </c>
      <c r="L6" s="41">
        <v>3</v>
      </c>
      <c r="M6" s="42">
        <v>3</v>
      </c>
      <c r="N6" s="41">
        <v>3</v>
      </c>
      <c r="O6" s="42">
        <v>3</v>
      </c>
      <c r="P6" s="41">
        <v>1</v>
      </c>
      <c r="Q6" s="41">
        <v>5</v>
      </c>
      <c r="R6" s="42"/>
      <c r="S6" s="62">
        <f t="shared" si="0"/>
        <v>2</v>
      </c>
      <c r="T6" s="63">
        <f>SUM(D6:Q6)/B38</f>
        <v>3.2142857142857144</v>
      </c>
      <c r="U6" s="75">
        <f>SUM(D6:Q6)/B38</f>
        <v>3.2142857142857144</v>
      </c>
      <c r="V6" s="114">
        <v>56</v>
      </c>
      <c r="W6" s="114">
        <v>4</v>
      </c>
      <c r="X6" s="115">
        <f t="shared" si="1"/>
        <v>60</v>
      </c>
      <c r="Z6" s="75">
        <v>2.9822485207100589</v>
      </c>
    </row>
    <row r="7" spans="1:26" x14ac:dyDescent="0.25">
      <c r="A7" s="30" t="s">
        <v>4</v>
      </c>
      <c r="B7" s="20" t="s">
        <v>159</v>
      </c>
      <c r="C7" s="21"/>
      <c r="D7" s="41">
        <v>4</v>
      </c>
      <c r="E7" s="42">
        <v>2</v>
      </c>
      <c r="F7" s="41">
        <v>4</v>
      </c>
      <c r="G7" s="42">
        <v>4</v>
      </c>
      <c r="H7" s="41">
        <v>4</v>
      </c>
      <c r="I7" s="42">
        <v>5</v>
      </c>
      <c r="J7" s="41">
        <v>1</v>
      </c>
      <c r="K7" s="42">
        <v>2</v>
      </c>
      <c r="L7" s="41">
        <v>2</v>
      </c>
      <c r="M7" s="42">
        <v>2</v>
      </c>
      <c r="N7" s="41">
        <v>3</v>
      </c>
      <c r="O7" s="42">
        <v>3</v>
      </c>
      <c r="P7" s="41">
        <v>1</v>
      </c>
      <c r="Q7" s="41">
        <v>5</v>
      </c>
      <c r="R7" s="42"/>
      <c r="S7" s="62">
        <f t="shared" si="0"/>
        <v>2</v>
      </c>
      <c r="T7" s="63">
        <f>SUM(D7:Q7)/B38</f>
        <v>3</v>
      </c>
      <c r="U7" s="75">
        <f>SUM(D7:Q7)/B38</f>
        <v>3</v>
      </c>
      <c r="V7" s="114">
        <v>62</v>
      </c>
      <c r="W7" s="114">
        <v>1</v>
      </c>
      <c r="X7" s="115">
        <f t="shared" si="1"/>
        <v>63</v>
      </c>
      <c r="Z7" s="75">
        <v>3.7278106508875739</v>
      </c>
    </row>
    <row r="8" spans="1:26" x14ac:dyDescent="0.25">
      <c r="A8" s="30" t="s">
        <v>5</v>
      </c>
      <c r="B8" s="20" t="s">
        <v>160</v>
      </c>
      <c r="C8" s="21"/>
      <c r="D8" s="41">
        <v>3</v>
      </c>
      <c r="E8" s="42">
        <v>2</v>
      </c>
      <c r="F8" s="41">
        <v>4</v>
      </c>
      <c r="G8" s="42">
        <v>4</v>
      </c>
      <c r="H8" s="41">
        <v>4</v>
      </c>
      <c r="I8" s="42">
        <v>5</v>
      </c>
      <c r="J8" s="41">
        <v>2</v>
      </c>
      <c r="K8" s="42">
        <v>3</v>
      </c>
      <c r="L8" s="41">
        <v>3</v>
      </c>
      <c r="M8" s="42">
        <v>4</v>
      </c>
      <c r="N8" s="41">
        <v>4</v>
      </c>
      <c r="O8" s="42">
        <v>2</v>
      </c>
      <c r="P8" s="41">
        <v>2</v>
      </c>
      <c r="Q8" s="41">
        <v>5</v>
      </c>
      <c r="R8" s="42"/>
      <c r="S8" s="62">
        <f t="shared" si="0"/>
        <v>0</v>
      </c>
      <c r="T8" s="63">
        <f>SUM(D8:Q8)/B38</f>
        <v>3.3571428571428572</v>
      </c>
      <c r="U8" s="75">
        <f>SUM(D8:Q8)/B38</f>
        <v>3.3571428571428572</v>
      </c>
      <c r="V8" s="114">
        <v>90</v>
      </c>
      <c r="W8" s="114">
        <v>1</v>
      </c>
      <c r="X8" s="115">
        <f t="shared" si="1"/>
        <v>91</v>
      </c>
      <c r="Z8" s="75">
        <v>5.2189349112426031</v>
      </c>
    </row>
    <row r="9" spans="1:26" x14ac:dyDescent="0.25">
      <c r="A9" s="30" t="s">
        <v>6</v>
      </c>
      <c r="B9" s="20" t="s">
        <v>161</v>
      </c>
      <c r="C9" s="21"/>
      <c r="D9" s="41">
        <v>2</v>
      </c>
      <c r="E9" s="42">
        <v>2</v>
      </c>
      <c r="F9" s="41">
        <v>3</v>
      </c>
      <c r="G9" s="42">
        <v>4</v>
      </c>
      <c r="H9" s="41">
        <v>4</v>
      </c>
      <c r="I9" s="42">
        <v>4</v>
      </c>
      <c r="J9" s="41">
        <v>2</v>
      </c>
      <c r="K9" s="42">
        <v>2</v>
      </c>
      <c r="L9" s="41">
        <v>2</v>
      </c>
      <c r="M9" s="42">
        <v>3</v>
      </c>
      <c r="N9" s="41">
        <v>2</v>
      </c>
      <c r="O9" s="42">
        <v>2</v>
      </c>
      <c r="P9" s="41">
        <v>1</v>
      </c>
      <c r="Q9" s="41">
        <v>5</v>
      </c>
      <c r="R9" s="42"/>
      <c r="S9" s="62">
        <f t="shared" si="0"/>
        <v>1</v>
      </c>
      <c r="T9" s="63">
        <f>SUM(D9:Q9)/B38</f>
        <v>2.7142857142857144</v>
      </c>
      <c r="U9" s="75">
        <f>SUM(D9:Q9)/B38</f>
        <v>2.7142857142857144</v>
      </c>
      <c r="V9" s="114">
        <v>16</v>
      </c>
      <c r="W9" s="114">
        <v>10</v>
      </c>
      <c r="X9" s="115">
        <f t="shared" si="1"/>
        <v>26</v>
      </c>
      <c r="Z9" s="75">
        <v>4.887573964497042</v>
      </c>
    </row>
    <row r="10" spans="1:26" x14ac:dyDescent="0.25">
      <c r="A10" s="30" t="s">
        <v>7</v>
      </c>
      <c r="B10" s="20" t="s">
        <v>162</v>
      </c>
      <c r="C10" s="21"/>
      <c r="D10" s="41">
        <v>4</v>
      </c>
      <c r="E10" s="42">
        <v>5</v>
      </c>
      <c r="F10" s="41">
        <v>5</v>
      </c>
      <c r="G10" s="42">
        <v>5</v>
      </c>
      <c r="H10" s="41">
        <v>5</v>
      </c>
      <c r="I10" s="42">
        <v>5</v>
      </c>
      <c r="J10" s="41">
        <v>3</v>
      </c>
      <c r="K10" s="42">
        <v>3</v>
      </c>
      <c r="L10" s="41">
        <v>3</v>
      </c>
      <c r="M10" s="42">
        <v>4</v>
      </c>
      <c r="N10" s="41">
        <v>4</v>
      </c>
      <c r="O10" s="42">
        <v>5</v>
      </c>
      <c r="P10" s="41">
        <v>2</v>
      </c>
      <c r="Q10" s="41">
        <v>5</v>
      </c>
      <c r="R10" s="42"/>
      <c r="S10" s="62">
        <f t="shared" si="0"/>
        <v>0</v>
      </c>
      <c r="T10" s="63">
        <f>SUM(D10:Q10)/B38</f>
        <v>4.1428571428571432</v>
      </c>
      <c r="U10" s="75">
        <f>SUM(D10:Q10)/B38</f>
        <v>4.1428571428571432</v>
      </c>
      <c r="V10" s="114">
        <v>171</v>
      </c>
      <c r="W10" s="114">
        <v>2</v>
      </c>
      <c r="X10" s="115">
        <f t="shared" si="1"/>
        <v>173</v>
      </c>
      <c r="Z10" s="75">
        <v>5.1360946745562135</v>
      </c>
    </row>
    <row r="11" spans="1:26" x14ac:dyDescent="0.25">
      <c r="A11" s="30" t="s">
        <v>8</v>
      </c>
      <c r="B11" s="117" t="s">
        <v>163</v>
      </c>
      <c r="C11" s="21"/>
      <c r="D11" s="41">
        <v>4</v>
      </c>
      <c r="E11" s="42">
        <v>4</v>
      </c>
      <c r="F11" s="41">
        <v>4</v>
      </c>
      <c r="G11" s="42">
        <v>5</v>
      </c>
      <c r="H11" s="41">
        <v>5</v>
      </c>
      <c r="I11" s="42">
        <v>5</v>
      </c>
      <c r="J11" s="41">
        <v>3</v>
      </c>
      <c r="K11" s="42">
        <v>2</v>
      </c>
      <c r="L11" s="41">
        <v>4</v>
      </c>
      <c r="M11" s="42">
        <v>4</v>
      </c>
      <c r="N11" s="41">
        <v>4</v>
      </c>
      <c r="O11" s="42">
        <v>3</v>
      </c>
      <c r="P11" s="41">
        <v>3</v>
      </c>
      <c r="Q11" s="41">
        <v>5</v>
      </c>
      <c r="R11" s="42"/>
      <c r="S11" s="62">
        <f t="shared" si="0"/>
        <v>0</v>
      </c>
      <c r="T11" s="63">
        <f>SUM(D11:Q11)/B38</f>
        <v>3.9285714285714284</v>
      </c>
      <c r="U11" s="75">
        <f>SUM(D11:Q11)/B38</f>
        <v>3.9285714285714284</v>
      </c>
      <c r="V11" s="114">
        <v>49</v>
      </c>
      <c r="W11" s="114">
        <v>4</v>
      </c>
      <c r="X11" s="115">
        <f t="shared" si="1"/>
        <v>53</v>
      </c>
      <c r="Z11" s="75">
        <v>3.3136094674556213</v>
      </c>
    </row>
    <row r="12" spans="1:26" x14ac:dyDescent="0.25">
      <c r="A12" s="30" t="s">
        <v>9</v>
      </c>
      <c r="B12" s="20" t="s">
        <v>164</v>
      </c>
      <c r="C12" s="21"/>
      <c r="D12" s="41">
        <v>3</v>
      </c>
      <c r="E12" s="42">
        <v>2</v>
      </c>
      <c r="F12" s="41">
        <v>4</v>
      </c>
      <c r="G12" s="42">
        <v>3</v>
      </c>
      <c r="H12" s="41">
        <v>4</v>
      </c>
      <c r="I12" s="42">
        <v>4</v>
      </c>
      <c r="J12" s="41">
        <v>2</v>
      </c>
      <c r="K12" s="42">
        <v>2</v>
      </c>
      <c r="L12" s="41">
        <v>2</v>
      </c>
      <c r="M12" s="42">
        <v>3</v>
      </c>
      <c r="N12" s="41">
        <v>2</v>
      </c>
      <c r="O12" s="42">
        <v>2</v>
      </c>
      <c r="P12" s="41">
        <v>2</v>
      </c>
      <c r="Q12" s="41">
        <v>4</v>
      </c>
      <c r="R12" s="42"/>
      <c r="S12" s="62">
        <f t="shared" si="0"/>
        <v>0</v>
      </c>
      <c r="T12" s="63">
        <f>SUM(D12:Q12)/B38</f>
        <v>2.7857142857142856</v>
      </c>
      <c r="U12" s="75">
        <f>SUM(D12:Q12)/B38</f>
        <v>2.7857142857142856</v>
      </c>
      <c r="V12" s="114">
        <v>90</v>
      </c>
      <c r="W12" s="114">
        <v>6</v>
      </c>
      <c r="X12" s="115">
        <f t="shared" si="1"/>
        <v>96</v>
      </c>
      <c r="Z12" s="75">
        <v>4.3076923076923075</v>
      </c>
    </row>
    <row r="13" spans="1:26" x14ac:dyDescent="0.25">
      <c r="A13" s="30" t="s">
        <v>10</v>
      </c>
      <c r="B13" s="20" t="s">
        <v>165</v>
      </c>
      <c r="C13" s="21"/>
      <c r="D13" s="41">
        <v>3</v>
      </c>
      <c r="E13" s="42">
        <v>3</v>
      </c>
      <c r="F13" s="41">
        <v>5</v>
      </c>
      <c r="G13" s="42">
        <v>4</v>
      </c>
      <c r="H13" s="41">
        <v>3</v>
      </c>
      <c r="I13" s="42">
        <v>4</v>
      </c>
      <c r="J13" s="41">
        <v>2</v>
      </c>
      <c r="K13" s="42">
        <v>2</v>
      </c>
      <c r="L13" s="41">
        <v>2</v>
      </c>
      <c r="M13" s="42">
        <v>3</v>
      </c>
      <c r="N13" s="41">
        <v>2</v>
      </c>
      <c r="O13" s="42">
        <v>2</v>
      </c>
      <c r="P13" s="41">
        <v>2</v>
      </c>
      <c r="Q13" s="41">
        <v>4</v>
      </c>
      <c r="R13" s="42"/>
      <c r="S13" s="62">
        <f t="shared" si="0"/>
        <v>0</v>
      </c>
      <c r="T13" s="63">
        <f>SUM(D13:Q13)/B38</f>
        <v>2.9285714285714284</v>
      </c>
      <c r="U13" s="75">
        <f>SUM(D13:Q13)/B38</f>
        <v>2.9285714285714284</v>
      </c>
      <c r="V13" s="114">
        <v>78</v>
      </c>
      <c r="W13" s="114">
        <v>6</v>
      </c>
      <c r="X13" s="115">
        <f t="shared" si="1"/>
        <v>84</v>
      </c>
      <c r="Z13" s="75">
        <v>3.5621301775147929</v>
      </c>
    </row>
    <row r="14" spans="1:26" x14ac:dyDescent="0.25">
      <c r="A14" s="30" t="s">
        <v>11</v>
      </c>
      <c r="B14" s="20" t="s">
        <v>166</v>
      </c>
      <c r="C14" s="21"/>
      <c r="D14" s="41">
        <v>3</v>
      </c>
      <c r="E14" s="42">
        <v>4</v>
      </c>
      <c r="F14" s="41">
        <v>4</v>
      </c>
      <c r="G14" s="42">
        <v>5</v>
      </c>
      <c r="H14" s="41">
        <v>4</v>
      </c>
      <c r="I14" s="42">
        <v>5</v>
      </c>
      <c r="J14" s="41">
        <v>2</v>
      </c>
      <c r="K14" s="42">
        <v>2</v>
      </c>
      <c r="L14" s="41">
        <v>4</v>
      </c>
      <c r="M14" s="42">
        <v>4</v>
      </c>
      <c r="N14" s="41">
        <v>4</v>
      </c>
      <c r="O14" s="42">
        <v>4</v>
      </c>
      <c r="P14" s="41">
        <v>1</v>
      </c>
      <c r="Q14" s="41">
        <v>5</v>
      </c>
      <c r="R14" s="42"/>
      <c r="S14" s="62">
        <f t="shared" si="0"/>
        <v>1</v>
      </c>
      <c r="T14" s="63">
        <f>SUM(D14:Q14)/B38</f>
        <v>3.6428571428571428</v>
      </c>
      <c r="U14" s="75">
        <f>SUM(D14:Q14)/B38</f>
        <v>3.6428571428571428</v>
      </c>
      <c r="V14" s="114">
        <v>84</v>
      </c>
      <c r="W14" s="114">
        <v>2</v>
      </c>
      <c r="X14" s="115">
        <f t="shared" si="1"/>
        <v>86</v>
      </c>
      <c r="Y14">
        <f>SUM(V3:V23)</f>
        <v>1839</v>
      </c>
      <c r="Z14" s="75">
        <v>3.4792899408284024</v>
      </c>
    </row>
    <row r="15" spans="1:26" x14ac:dyDescent="0.25">
      <c r="A15" s="30" t="s">
        <v>12</v>
      </c>
      <c r="B15" s="20" t="s">
        <v>167</v>
      </c>
      <c r="C15" s="21"/>
      <c r="D15" s="41">
        <v>3</v>
      </c>
      <c r="E15" s="42">
        <v>3</v>
      </c>
      <c r="F15" s="41">
        <v>3</v>
      </c>
      <c r="G15" s="42">
        <v>4</v>
      </c>
      <c r="H15" s="41">
        <v>4</v>
      </c>
      <c r="I15" s="42">
        <v>5</v>
      </c>
      <c r="J15" s="41">
        <v>2</v>
      </c>
      <c r="K15" s="42">
        <v>2</v>
      </c>
      <c r="L15" s="41">
        <v>2</v>
      </c>
      <c r="M15" s="42">
        <v>3</v>
      </c>
      <c r="N15" s="41">
        <v>3</v>
      </c>
      <c r="O15" s="42">
        <v>2</v>
      </c>
      <c r="P15" s="41">
        <v>2</v>
      </c>
      <c r="Q15" s="41">
        <v>4</v>
      </c>
      <c r="R15" s="42"/>
      <c r="S15" s="62">
        <f t="shared" si="0"/>
        <v>0</v>
      </c>
      <c r="T15" s="63">
        <f>SUM(D15:Q15)/B38</f>
        <v>3</v>
      </c>
      <c r="U15" s="75">
        <f>SUM(D15:Q15)/B38</f>
        <v>3</v>
      </c>
      <c r="V15" s="114">
        <v>132</v>
      </c>
      <c r="W15" s="114">
        <v>1</v>
      </c>
      <c r="X15" s="115">
        <f t="shared" si="1"/>
        <v>133</v>
      </c>
      <c r="Y15">
        <f>SUM(W3:W23)</f>
        <v>70</v>
      </c>
      <c r="Z15" s="75">
        <v>2.8165680473372778</v>
      </c>
    </row>
    <row r="16" spans="1:26" x14ac:dyDescent="0.25">
      <c r="A16" s="30" t="s">
        <v>13</v>
      </c>
      <c r="B16" s="117" t="s">
        <v>168</v>
      </c>
      <c r="C16" s="21"/>
      <c r="D16" s="41">
        <v>4</v>
      </c>
      <c r="E16" s="42">
        <v>2</v>
      </c>
      <c r="F16" s="41">
        <v>4</v>
      </c>
      <c r="G16" s="42">
        <v>4</v>
      </c>
      <c r="H16" s="41">
        <v>5</v>
      </c>
      <c r="I16" s="42">
        <v>5</v>
      </c>
      <c r="J16" s="41">
        <v>2</v>
      </c>
      <c r="K16" s="42">
        <v>2</v>
      </c>
      <c r="L16" s="41">
        <v>3</v>
      </c>
      <c r="M16" s="42">
        <v>4</v>
      </c>
      <c r="N16" s="41">
        <v>3</v>
      </c>
      <c r="O16" s="42">
        <v>2</v>
      </c>
      <c r="P16" s="41">
        <v>2</v>
      </c>
      <c r="Q16" s="41">
        <v>4</v>
      </c>
      <c r="R16" s="42"/>
      <c r="S16" s="62">
        <f t="shared" si="0"/>
        <v>0</v>
      </c>
      <c r="T16" s="63">
        <f>SUM(D16:Q16)/B38</f>
        <v>3.2857142857142856</v>
      </c>
      <c r="U16" s="75">
        <f>SUM(D16:Q16)/B38</f>
        <v>3.2857142857142856</v>
      </c>
      <c r="V16" s="114">
        <v>74</v>
      </c>
      <c r="W16" s="114">
        <v>2</v>
      </c>
      <c r="X16" s="115">
        <f t="shared" si="1"/>
        <v>76</v>
      </c>
      <c r="Y16">
        <f>SUM(X3:X23)</f>
        <v>1909</v>
      </c>
      <c r="Z16" s="75">
        <v>2.9822485207100589</v>
      </c>
    </row>
    <row r="17" spans="1:26" x14ac:dyDescent="0.25">
      <c r="A17" s="30" t="s">
        <v>14</v>
      </c>
      <c r="B17" s="20" t="s">
        <v>169</v>
      </c>
      <c r="C17" s="21"/>
      <c r="D17" s="41">
        <v>3</v>
      </c>
      <c r="E17" s="42">
        <v>5</v>
      </c>
      <c r="F17" s="41">
        <v>4</v>
      </c>
      <c r="G17" s="42">
        <v>4</v>
      </c>
      <c r="H17" s="41">
        <v>5</v>
      </c>
      <c r="I17" s="42">
        <v>5</v>
      </c>
      <c r="J17" s="41">
        <v>1</v>
      </c>
      <c r="K17" s="42">
        <v>2</v>
      </c>
      <c r="L17" s="41">
        <v>2</v>
      </c>
      <c r="M17" s="42">
        <v>2</v>
      </c>
      <c r="N17" s="41">
        <v>3</v>
      </c>
      <c r="O17" s="42">
        <v>2</v>
      </c>
      <c r="P17" s="41">
        <v>1</v>
      </c>
      <c r="Q17" s="41">
        <v>4</v>
      </c>
      <c r="R17" s="42"/>
      <c r="S17" s="62">
        <f t="shared" si="0"/>
        <v>2</v>
      </c>
      <c r="T17" s="63">
        <f>SUM(D17:Q17)/B38</f>
        <v>3.0714285714285716</v>
      </c>
      <c r="U17" s="75">
        <f>SUM(D17:Q17)/B38</f>
        <v>3.0714285714285716</v>
      </c>
      <c r="V17" s="114">
        <v>111</v>
      </c>
      <c r="W17" s="114">
        <v>3</v>
      </c>
      <c r="X17" s="115">
        <f t="shared" si="1"/>
        <v>114</v>
      </c>
      <c r="Z17" s="75">
        <v>3.0650887573964498</v>
      </c>
    </row>
    <row r="18" spans="1:26" x14ac:dyDescent="0.25">
      <c r="A18" s="30" t="s">
        <v>15</v>
      </c>
      <c r="B18" s="20" t="s">
        <v>170</v>
      </c>
      <c r="C18" s="21"/>
      <c r="D18" s="41">
        <v>4</v>
      </c>
      <c r="E18" s="42">
        <v>5</v>
      </c>
      <c r="F18" s="41">
        <v>5</v>
      </c>
      <c r="G18" s="42">
        <v>4</v>
      </c>
      <c r="H18" s="41">
        <v>4</v>
      </c>
      <c r="I18" s="42">
        <v>5</v>
      </c>
      <c r="J18" s="41">
        <v>4</v>
      </c>
      <c r="K18" s="42">
        <v>4</v>
      </c>
      <c r="L18" s="41">
        <v>5</v>
      </c>
      <c r="M18" s="42">
        <v>5</v>
      </c>
      <c r="N18" s="41">
        <v>4</v>
      </c>
      <c r="O18" s="42">
        <v>3</v>
      </c>
      <c r="P18" s="41">
        <v>3</v>
      </c>
      <c r="Q18" s="41">
        <v>4</v>
      </c>
      <c r="R18" s="42"/>
      <c r="S18" s="62">
        <f t="shared" si="0"/>
        <v>0</v>
      </c>
      <c r="T18" s="63">
        <f>SUM(D18:R18)/B38</f>
        <v>4.2142857142857144</v>
      </c>
      <c r="U18" s="75">
        <f>SUM(D18:Q18)/B38</f>
        <v>4.2142857142857144</v>
      </c>
      <c r="V18" s="114">
        <v>32</v>
      </c>
      <c r="W18" s="114">
        <v>5</v>
      </c>
      <c r="X18" s="115">
        <f t="shared" si="1"/>
        <v>37</v>
      </c>
      <c r="Z18" s="75">
        <v>3.3964497041420119</v>
      </c>
    </row>
    <row r="19" spans="1:26" x14ac:dyDescent="0.25">
      <c r="A19" s="30" t="s">
        <v>17</v>
      </c>
      <c r="B19" s="20" t="s">
        <v>171</v>
      </c>
      <c r="C19" s="21"/>
      <c r="D19" s="41">
        <v>3</v>
      </c>
      <c r="E19" s="42">
        <v>2</v>
      </c>
      <c r="F19" s="41">
        <v>4</v>
      </c>
      <c r="G19" s="42">
        <v>5</v>
      </c>
      <c r="H19" s="41">
        <v>4</v>
      </c>
      <c r="I19" s="42">
        <v>4</v>
      </c>
      <c r="J19" s="41">
        <v>3</v>
      </c>
      <c r="K19" s="42">
        <v>3</v>
      </c>
      <c r="L19" s="41">
        <v>3</v>
      </c>
      <c r="M19" s="42">
        <v>4</v>
      </c>
      <c r="N19" s="41">
        <v>5</v>
      </c>
      <c r="O19" s="42">
        <v>3</v>
      </c>
      <c r="P19" s="41">
        <v>2</v>
      </c>
      <c r="Q19" s="41">
        <v>4</v>
      </c>
      <c r="R19" s="42"/>
      <c r="S19" s="62">
        <f t="shared" si="0"/>
        <v>0</v>
      </c>
      <c r="T19" s="63">
        <f>SUM(D19:Q19)/B38</f>
        <v>3.5</v>
      </c>
      <c r="U19" s="75">
        <f>SUM(D19:T19)/B38</f>
        <v>3.75</v>
      </c>
      <c r="V19" s="114">
        <v>292</v>
      </c>
      <c r="W19" s="114">
        <v>3</v>
      </c>
      <c r="X19" s="115">
        <f t="shared" si="1"/>
        <v>295</v>
      </c>
      <c r="Z19" s="75">
        <v>3.5621301775147929</v>
      </c>
    </row>
    <row r="20" spans="1:26" x14ac:dyDescent="0.25">
      <c r="A20" s="30" t="s">
        <v>18</v>
      </c>
      <c r="B20" s="20" t="s">
        <v>172</v>
      </c>
      <c r="C20" s="21"/>
      <c r="D20" s="41">
        <v>3</v>
      </c>
      <c r="E20" s="42">
        <v>2</v>
      </c>
      <c r="F20" s="41">
        <v>3</v>
      </c>
      <c r="G20" s="42">
        <v>3</v>
      </c>
      <c r="H20" s="41">
        <v>5</v>
      </c>
      <c r="I20" s="42">
        <v>4</v>
      </c>
      <c r="J20" s="41">
        <v>3</v>
      </c>
      <c r="K20" s="42">
        <v>2</v>
      </c>
      <c r="L20" s="41">
        <v>2</v>
      </c>
      <c r="M20" s="42">
        <v>3</v>
      </c>
      <c r="N20" s="41">
        <v>3</v>
      </c>
      <c r="O20" s="42">
        <v>2</v>
      </c>
      <c r="P20" s="41">
        <v>2</v>
      </c>
      <c r="Q20" s="41">
        <v>4</v>
      </c>
      <c r="R20" s="42"/>
      <c r="S20" s="62">
        <f t="shared" si="0"/>
        <v>0</v>
      </c>
      <c r="T20" s="63">
        <f>SUM(D20:Q20)/B38</f>
        <v>2.9285714285714284</v>
      </c>
      <c r="U20" s="75">
        <f>SUM(D20:Q20)/B38</f>
        <v>2.9285714285714284</v>
      </c>
      <c r="V20" s="114">
        <v>49</v>
      </c>
      <c r="W20" s="114">
        <v>3</v>
      </c>
      <c r="X20" s="115">
        <f t="shared" si="1"/>
        <v>52</v>
      </c>
      <c r="Z20" s="75">
        <v>3.6449704142011834</v>
      </c>
    </row>
    <row r="21" spans="1:26" x14ac:dyDescent="0.25">
      <c r="A21" s="30" t="s">
        <v>16</v>
      </c>
      <c r="B21" s="20" t="s">
        <v>173</v>
      </c>
      <c r="C21" s="21"/>
      <c r="D21" s="41">
        <v>5</v>
      </c>
      <c r="E21" s="42">
        <v>4</v>
      </c>
      <c r="F21" s="41">
        <v>5</v>
      </c>
      <c r="G21" s="42">
        <v>4</v>
      </c>
      <c r="H21" s="41">
        <v>5</v>
      </c>
      <c r="I21" s="42">
        <v>5</v>
      </c>
      <c r="J21" s="41">
        <v>4</v>
      </c>
      <c r="K21" s="42">
        <v>4</v>
      </c>
      <c r="L21" s="41">
        <v>4</v>
      </c>
      <c r="M21" s="42">
        <v>4</v>
      </c>
      <c r="N21" s="41">
        <v>5</v>
      </c>
      <c r="O21" s="42">
        <v>5</v>
      </c>
      <c r="P21" s="41">
        <v>4</v>
      </c>
      <c r="Q21" s="41">
        <v>5</v>
      </c>
      <c r="R21" s="42"/>
      <c r="S21" s="62">
        <f t="shared" si="0"/>
        <v>0</v>
      </c>
      <c r="T21" s="63">
        <f>SUM(D21:Q21)/B38</f>
        <v>4.5</v>
      </c>
      <c r="U21" s="75">
        <f>SUM(D21:Q21)/B38</f>
        <v>4.5</v>
      </c>
      <c r="V21" s="114">
        <v>26</v>
      </c>
      <c r="W21" s="114">
        <v>3</v>
      </c>
      <c r="X21" s="115">
        <f t="shared" si="1"/>
        <v>29</v>
      </c>
      <c r="Z21" s="75">
        <v>4.1420118343195265</v>
      </c>
    </row>
    <row r="22" spans="1:26" x14ac:dyDescent="0.25">
      <c r="A22" s="30" t="s">
        <v>19</v>
      </c>
      <c r="B22" s="20" t="s">
        <v>174</v>
      </c>
      <c r="C22" s="21"/>
      <c r="D22" s="41">
        <v>4</v>
      </c>
      <c r="E22" s="42">
        <v>4</v>
      </c>
      <c r="F22" s="41">
        <v>5</v>
      </c>
      <c r="G22" s="42">
        <v>5</v>
      </c>
      <c r="H22" s="41">
        <v>5</v>
      </c>
      <c r="I22" s="42">
        <v>5</v>
      </c>
      <c r="J22" s="41">
        <v>2</v>
      </c>
      <c r="K22" s="42">
        <v>4</v>
      </c>
      <c r="L22" s="41">
        <v>3</v>
      </c>
      <c r="M22" s="42">
        <v>3</v>
      </c>
      <c r="N22" s="41">
        <v>3</v>
      </c>
      <c r="O22" s="42">
        <v>4</v>
      </c>
      <c r="P22" s="41">
        <v>3</v>
      </c>
      <c r="Q22" s="41">
        <v>5</v>
      </c>
      <c r="R22" s="42"/>
      <c r="S22" s="62">
        <f t="shared" si="0"/>
        <v>0</v>
      </c>
      <c r="T22" s="63">
        <f>SUM(D22:Q22)/B38</f>
        <v>3.9285714285714284</v>
      </c>
      <c r="U22" s="75">
        <f>SUM(D22:Q22)/B38</f>
        <v>3.9285714285714284</v>
      </c>
      <c r="V22" s="114">
        <v>6</v>
      </c>
      <c r="W22" s="114">
        <v>2</v>
      </c>
      <c r="X22" s="115">
        <f t="shared" si="1"/>
        <v>8</v>
      </c>
      <c r="Z22" s="75">
        <v>5.053254437869823</v>
      </c>
    </row>
    <row r="23" spans="1:26" x14ac:dyDescent="0.25">
      <c r="A23" s="30" t="s">
        <v>20</v>
      </c>
      <c r="B23" s="20" t="s">
        <v>175</v>
      </c>
      <c r="C23" s="21"/>
      <c r="D23" s="41">
        <v>3</v>
      </c>
      <c r="E23" s="42">
        <v>5</v>
      </c>
      <c r="F23" s="41">
        <v>5</v>
      </c>
      <c r="G23" s="42">
        <v>4</v>
      </c>
      <c r="H23" s="41">
        <v>4</v>
      </c>
      <c r="I23" s="42">
        <v>5</v>
      </c>
      <c r="J23" s="41">
        <v>2</v>
      </c>
      <c r="K23" s="42">
        <v>2</v>
      </c>
      <c r="L23" s="41">
        <v>2</v>
      </c>
      <c r="M23" s="42">
        <v>3</v>
      </c>
      <c r="N23" s="41">
        <v>4</v>
      </c>
      <c r="O23" s="42">
        <v>3</v>
      </c>
      <c r="P23" s="41">
        <v>2</v>
      </c>
      <c r="Q23" s="41">
        <v>5</v>
      </c>
      <c r="R23" s="42"/>
      <c r="S23" s="62">
        <f t="shared" si="0"/>
        <v>0</v>
      </c>
      <c r="T23" s="63">
        <f>SUM(D23:Q23)/B38</f>
        <v>3.5</v>
      </c>
      <c r="U23" s="75">
        <f>SUM(D23:Q23)/B38</f>
        <v>3.5</v>
      </c>
      <c r="V23" s="114">
        <v>124</v>
      </c>
      <c r="W23" s="114">
        <v>6</v>
      </c>
      <c r="X23" s="115">
        <f t="shared" si="1"/>
        <v>130</v>
      </c>
      <c r="Z23" s="75">
        <v>2.8994082840236688</v>
      </c>
    </row>
    <row r="24" spans="1:26" x14ac:dyDescent="0.25">
      <c r="A24" s="5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64"/>
      <c r="T24" s="65"/>
      <c r="U24" s="37"/>
      <c r="V24" s="37"/>
      <c r="W24" s="37"/>
      <c r="X24" s="38"/>
    </row>
    <row r="25" spans="1:26" x14ac:dyDescent="0.25">
      <c r="A25" s="5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66"/>
      <c r="T25" s="67"/>
      <c r="U25" s="39"/>
      <c r="V25" s="39"/>
      <c r="W25" s="39"/>
      <c r="X25" s="40"/>
    </row>
    <row r="26" spans="1:26" x14ac:dyDescent="0.25">
      <c r="A26" s="5"/>
      <c r="B26" s="15" t="s">
        <v>24</v>
      </c>
      <c r="C26" s="16"/>
      <c r="D26" s="69">
        <f>SUM(D3:D23)/B36</f>
        <v>3.2857142857142856</v>
      </c>
      <c r="E26" s="70">
        <f>SUM(E3:E23)/B36</f>
        <v>3.3333333333333335</v>
      </c>
      <c r="F26" s="71">
        <f>SUM(F3:F23)/B36</f>
        <v>4.1428571428571432</v>
      </c>
      <c r="G26" s="70">
        <f>SUM(G3:G23)/B36</f>
        <v>4.1428571428571432</v>
      </c>
      <c r="H26" s="71">
        <f>SUM(H3:H23)/B36</f>
        <v>4.3809523809523814</v>
      </c>
      <c r="I26" s="70">
        <f>SUM(I3:I23)/B36</f>
        <v>4.6190476190476186</v>
      </c>
      <c r="J26" s="71">
        <f>SUM(J3:J23)/B36</f>
        <v>2.2857142857142856</v>
      </c>
      <c r="K26" s="70">
        <f>SUM(K3:K23)/B36</f>
        <v>2.4761904761904763</v>
      </c>
      <c r="L26" s="71">
        <f>SUM(L3:L23)/B36</f>
        <v>2.7619047619047619</v>
      </c>
      <c r="M26" s="118">
        <f>SUM(M3:M23)/B36</f>
        <v>3.3809523809523809</v>
      </c>
      <c r="N26" s="71">
        <f>SUM(N3:N23)/B36</f>
        <v>3.4285714285714284</v>
      </c>
      <c r="O26" s="70">
        <f>SUM(O3:O23)/B36</f>
        <v>2.9047619047619047</v>
      </c>
      <c r="P26" s="71">
        <f>SUM(P3:P23)/B36</f>
        <v>2</v>
      </c>
      <c r="Q26" s="71">
        <f>SUM(Q3:Q23)/B36</f>
        <v>4.6190476190476186</v>
      </c>
      <c r="R26" s="70"/>
      <c r="S26" s="72"/>
      <c r="T26" s="73">
        <f>SUM(D26:R26)/B38</f>
        <v>3.4115646258503403</v>
      </c>
      <c r="U26" s="5"/>
      <c r="V26" s="5"/>
      <c r="W26" s="5"/>
      <c r="X26" s="6"/>
    </row>
    <row r="27" spans="1:26" x14ac:dyDescent="0.25">
      <c r="A27" s="10"/>
      <c r="B27" s="32" t="s">
        <v>38</v>
      </c>
      <c r="C27" s="16"/>
      <c r="D27" s="43">
        <f>COUNTIF(D3:D23,5)</f>
        <v>1</v>
      </c>
      <c r="E27" s="44">
        <f>COUNTIF(E3:E23,5)</f>
        <v>4</v>
      </c>
      <c r="F27" s="45">
        <f>COUNTIF(F3:F23,5)</f>
        <v>7</v>
      </c>
      <c r="G27" s="46">
        <f>COUNTIF(G3:G23,5)</f>
        <v>5</v>
      </c>
      <c r="H27" s="47">
        <f>COUNTIF(H3:H23,5)</f>
        <v>9</v>
      </c>
      <c r="I27" s="46">
        <f>COUNTIF(I3:I23,5)</f>
        <v>13</v>
      </c>
      <c r="J27" s="47">
        <f>COUNTIF(J3:J23,5)</f>
        <v>0</v>
      </c>
      <c r="K27" s="46">
        <f>COUNTIF(K3:K23,5)</f>
        <v>0</v>
      </c>
      <c r="L27" s="47">
        <f>COUNTIF(L3:L23,5)</f>
        <v>1</v>
      </c>
      <c r="M27" s="46">
        <f>COUNTIF(M3:M23,5)</f>
        <v>1</v>
      </c>
      <c r="N27" s="47">
        <f>COUNTIF(N3:N23,5)</f>
        <v>2</v>
      </c>
      <c r="O27" s="46">
        <f>COUNTIF(O3:O23,5)</f>
        <v>3</v>
      </c>
      <c r="P27" s="47">
        <f>COUNTIF(P3:P23,5)</f>
        <v>0</v>
      </c>
      <c r="Q27" s="47">
        <f>COUNTIF(Q3:Q23,5)</f>
        <v>13</v>
      </c>
      <c r="R27" s="46"/>
      <c r="S27" s="47"/>
      <c r="T27" s="74">
        <f>SUM(D27:P27)</f>
        <v>46</v>
      </c>
      <c r="U27" s="5" t="s">
        <v>41</v>
      </c>
      <c r="V27" s="5"/>
      <c r="W27" s="5"/>
      <c r="X27" s="6"/>
    </row>
    <row r="28" spans="1:26" x14ac:dyDescent="0.25">
      <c r="A28" s="10"/>
      <c r="B28" s="32" t="s">
        <v>25</v>
      </c>
      <c r="C28" s="14"/>
      <c r="D28" s="48">
        <f>COUNTIF(D3:D23,4)</f>
        <v>6</v>
      </c>
      <c r="E28" s="46">
        <f>COUNTIF(E3:E23,4)</f>
        <v>7</v>
      </c>
      <c r="F28" s="47">
        <f>COUNTIF(F3:F23,4)</f>
        <v>10</v>
      </c>
      <c r="G28" s="46">
        <f>COUNTIF(G3:G23,4)</f>
        <v>14</v>
      </c>
      <c r="H28" s="47">
        <f>COUNTIF(H3:H23,4)</f>
        <v>11</v>
      </c>
      <c r="I28" s="46">
        <f>W33</f>
        <v>0</v>
      </c>
      <c r="J28" s="47">
        <f>COUNTIF(J3:J23,4)</f>
        <v>2</v>
      </c>
      <c r="K28" s="46">
        <f>COUNTIF(K3:K23,4)</f>
        <v>3</v>
      </c>
      <c r="L28" s="47">
        <f>COUNTIF(L3:L23,4)</f>
        <v>3</v>
      </c>
      <c r="M28" s="46">
        <f>COUNTIF(M3:M23,4)</f>
        <v>8</v>
      </c>
      <c r="N28" s="47">
        <f>COUNTIF(N3:N23,4)</f>
        <v>8</v>
      </c>
      <c r="O28" s="46">
        <f>COUNTIF(O3:O23,4)</f>
        <v>2</v>
      </c>
      <c r="P28" s="47">
        <f>COUNTIF(P3:P23,4)</f>
        <v>1</v>
      </c>
      <c r="Q28" s="47">
        <f>COUNTIF(Q3:Q23,4)</f>
        <v>8</v>
      </c>
      <c r="R28" s="46"/>
      <c r="S28" s="47"/>
      <c r="T28" s="74">
        <f t="shared" ref="T28:T33" si="2">SUM(D28:P28)</f>
        <v>75</v>
      </c>
      <c r="U28" s="5"/>
      <c r="V28" s="5" t="s">
        <v>40</v>
      </c>
      <c r="W28" s="5"/>
      <c r="X28" s="6"/>
    </row>
    <row r="29" spans="1:26" x14ac:dyDescent="0.25">
      <c r="A29" s="10"/>
      <c r="B29" s="32" t="s">
        <v>26</v>
      </c>
      <c r="C29" s="14"/>
      <c r="D29" s="48">
        <f>COUNTIF(D3:D23,3)</f>
        <v>12</v>
      </c>
      <c r="E29" s="46">
        <f>COUNTIF(E3:E23,3)</f>
        <v>2</v>
      </c>
      <c r="F29" s="47">
        <f>COUNTIF(F3:F23,3)</f>
        <v>4</v>
      </c>
      <c r="G29" s="46">
        <f>COUNTIF(G3:G23,3)</f>
        <v>2</v>
      </c>
      <c r="H29" s="47">
        <f>COUNTIF(H3:H23,3)</f>
        <v>1</v>
      </c>
      <c r="I29" s="46">
        <f>COUNTIF(I3:I23,3)</f>
        <v>0</v>
      </c>
      <c r="J29" s="47">
        <f>COUNTIF(J3:J23,3)</f>
        <v>6</v>
      </c>
      <c r="K29" s="46">
        <f>COUNTIF(K3:K23,3)</f>
        <v>4</v>
      </c>
      <c r="L29" s="47">
        <f>COUNTIF(L3:L23,3)</f>
        <v>7</v>
      </c>
      <c r="M29" s="46">
        <f>COUNTIF(M3:M23,3)</f>
        <v>10</v>
      </c>
      <c r="N29" s="47">
        <f>COUNTIF(N3:N23,3)</f>
        <v>8</v>
      </c>
      <c r="O29" s="46">
        <f>COUNTIF(O3:O23,3)</f>
        <v>6</v>
      </c>
      <c r="P29" s="47">
        <f>COUNTIF(P3:P23,3)</f>
        <v>4</v>
      </c>
      <c r="Q29" s="47">
        <f>COUNTIF(Q3:Q23,3)</f>
        <v>0</v>
      </c>
      <c r="R29" s="46"/>
      <c r="S29" s="47"/>
      <c r="T29" s="74">
        <f t="shared" si="2"/>
        <v>66</v>
      </c>
      <c r="U29" s="5"/>
      <c r="V29" s="5"/>
      <c r="W29" s="12"/>
      <c r="X29" s="6"/>
    </row>
    <row r="30" spans="1:26" x14ac:dyDescent="0.25">
      <c r="A30" s="10"/>
      <c r="B30" s="32" t="s">
        <v>27</v>
      </c>
      <c r="C30" s="14"/>
      <c r="D30" s="47">
        <f>COUNTIF(D3:D23,2)</f>
        <v>2</v>
      </c>
      <c r="E30" s="46">
        <f>COUNTIF(E3:E23,2)</f>
        <v>8</v>
      </c>
      <c r="F30" s="47">
        <f>COUNTIF(F3:F23,2)</f>
        <v>0</v>
      </c>
      <c r="G30" s="46">
        <f>COUNTIF(G3:G23,2)</f>
        <v>0</v>
      </c>
      <c r="H30" s="47">
        <f>COUNTIF(H3:H23,2)</f>
        <v>0</v>
      </c>
      <c r="I30" s="46">
        <f>COUNTIF(I3:I23,2)</f>
        <v>0</v>
      </c>
      <c r="J30" s="47">
        <f>COUNTIF(J3:J23,2)</f>
        <v>9</v>
      </c>
      <c r="K30" s="46">
        <f>COUNTIF(K3:K23,2)</f>
        <v>14</v>
      </c>
      <c r="L30" s="47">
        <f>COUNTIF(L3:L23,2)</f>
        <v>10</v>
      </c>
      <c r="M30" s="46">
        <f>COUNTIF(M3:M23,2)</f>
        <v>2</v>
      </c>
      <c r="N30" s="47">
        <f>COUNTIF(N3:N23,2)</f>
        <v>3</v>
      </c>
      <c r="O30" s="46">
        <f>COUNTIF(O3:O23,2)</f>
        <v>10</v>
      </c>
      <c r="P30" s="47">
        <f>COUNTIF(P3:P23,2)</f>
        <v>10</v>
      </c>
      <c r="Q30" s="47">
        <f>COUNTIF(Q3:Q23,2)</f>
        <v>0</v>
      </c>
      <c r="R30" s="46"/>
      <c r="S30" s="47"/>
      <c r="T30" s="74">
        <f t="shared" si="2"/>
        <v>68</v>
      </c>
      <c r="U30" s="5"/>
      <c r="V30" s="5"/>
      <c r="W30" s="68">
        <f>SUM(D26:R26)/B38</f>
        <v>3.4115646258503403</v>
      </c>
      <c r="X30" s="6"/>
    </row>
    <row r="31" spans="1:26" x14ac:dyDescent="0.25">
      <c r="A31" s="10"/>
      <c r="B31" s="15" t="s">
        <v>28</v>
      </c>
      <c r="C31" s="14"/>
      <c r="D31" s="47">
        <f>COUNTIF(D3:D23,1)</f>
        <v>0</v>
      </c>
      <c r="E31" s="46">
        <f>COUNTIF(E3:E23,1)</f>
        <v>0</v>
      </c>
      <c r="F31" s="47">
        <f>COUNTIF(F3:F23,1)</f>
        <v>0</v>
      </c>
      <c r="G31" s="46">
        <f>COUNTIF(G3:G23,1)</f>
        <v>0</v>
      </c>
      <c r="H31" s="47">
        <f>COUNTIF(H3:H23,1)</f>
        <v>0</v>
      </c>
      <c r="I31" s="46">
        <f>COUNTIF(I3:I23,1)</f>
        <v>0</v>
      </c>
      <c r="J31" s="47">
        <f>COUNTIF(J3:J23,1)</f>
        <v>4</v>
      </c>
      <c r="K31" s="46">
        <f>COUNTIF(K3:K23,1)</f>
        <v>0</v>
      </c>
      <c r="L31" s="47">
        <f>COUNTIF(L3:L23,1)</f>
        <v>0</v>
      </c>
      <c r="M31" s="46">
        <f>COUNTIF(M3:M23,1)</f>
        <v>0</v>
      </c>
      <c r="N31" s="47">
        <f>COUNTIF(N3:N23,1)</f>
        <v>0</v>
      </c>
      <c r="O31" s="46">
        <f>COUNTIF(O3:O23,1)</f>
        <v>0</v>
      </c>
      <c r="P31" s="47">
        <f>COUNTIF(P3:P23,1)</f>
        <v>6</v>
      </c>
      <c r="Q31" s="47">
        <f>COUNTIF(Q3:Q23,1)</f>
        <v>0</v>
      </c>
      <c r="R31" s="46"/>
      <c r="S31" s="47"/>
      <c r="T31" s="74">
        <f t="shared" si="2"/>
        <v>10</v>
      </c>
      <c r="U31" s="5"/>
      <c r="V31" s="5"/>
      <c r="W31" s="5"/>
      <c r="X31" s="6"/>
    </row>
    <row r="32" spans="1:26" x14ac:dyDescent="0.25">
      <c r="A32" s="10"/>
      <c r="B32" s="15" t="s">
        <v>29</v>
      </c>
      <c r="C32" s="13"/>
      <c r="D32" s="49">
        <v>105</v>
      </c>
      <c r="E32" s="50">
        <v>70</v>
      </c>
      <c r="F32" s="49">
        <v>70</v>
      </c>
      <c r="G32" s="50">
        <v>70</v>
      </c>
      <c r="H32" s="49">
        <v>70</v>
      </c>
      <c r="I32" s="50">
        <v>35</v>
      </c>
      <c r="J32" s="49">
        <v>140</v>
      </c>
      <c r="K32" s="50">
        <v>140</v>
      </c>
      <c r="L32" s="49">
        <v>70</v>
      </c>
      <c r="M32" s="50">
        <v>35</v>
      </c>
      <c r="N32" s="51">
        <v>105</v>
      </c>
      <c r="O32" s="50">
        <v>105</v>
      </c>
      <c r="P32" s="49">
        <v>175</v>
      </c>
      <c r="Q32" s="49">
        <v>210</v>
      </c>
      <c r="R32" s="52"/>
      <c r="S32" s="53"/>
      <c r="T32" s="119">
        <f t="shared" si="2"/>
        <v>1190</v>
      </c>
      <c r="U32" s="5"/>
      <c r="V32" s="5"/>
      <c r="W32" s="5"/>
      <c r="X32" s="6"/>
    </row>
    <row r="33" spans="1:24" x14ac:dyDescent="0.25">
      <c r="A33" s="10"/>
      <c r="B33" s="15" t="s">
        <v>30</v>
      </c>
      <c r="C33" s="13"/>
      <c r="D33" s="49">
        <v>105</v>
      </c>
      <c r="E33" s="50">
        <v>70</v>
      </c>
      <c r="F33" s="49">
        <v>70</v>
      </c>
      <c r="G33" s="50">
        <v>70</v>
      </c>
      <c r="H33" s="49">
        <v>70</v>
      </c>
      <c r="I33" s="50">
        <v>35</v>
      </c>
      <c r="J33" s="49">
        <v>140</v>
      </c>
      <c r="K33" s="50">
        <v>140</v>
      </c>
      <c r="L33" s="49">
        <v>70</v>
      </c>
      <c r="M33" s="50">
        <v>35</v>
      </c>
      <c r="N33" s="51">
        <v>105</v>
      </c>
      <c r="O33" s="50">
        <v>105</v>
      </c>
      <c r="P33" s="49">
        <v>175</v>
      </c>
      <c r="Q33" s="49">
        <v>210</v>
      </c>
      <c r="R33" s="52"/>
      <c r="S33" s="53"/>
      <c r="T33" s="119">
        <f t="shared" si="2"/>
        <v>1190</v>
      </c>
      <c r="U33" s="5"/>
      <c r="V33" s="5"/>
      <c r="W33" s="5"/>
      <c r="X33" s="6"/>
    </row>
    <row r="34" spans="1:24" ht="15.75" thickBot="1" x14ac:dyDescent="0.3">
      <c r="A34" s="10"/>
      <c r="B34" s="32" t="s">
        <v>31</v>
      </c>
      <c r="C34" s="31"/>
      <c r="D34" s="54">
        <f t="shared" ref="D34:T34" si="3">D32-D33</f>
        <v>0</v>
      </c>
      <c r="E34" s="55">
        <f t="shared" si="3"/>
        <v>0</v>
      </c>
      <c r="F34" s="54">
        <f t="shared" si="3"/>
        <v>0</v>
      </c>
      <c r="G34" s="55">
        <f t="shared" si="3"/>
        <v>0</v>
      </c>
      <c r="H34" s="54">
        <f t="shared" si="3"/>
        <v>0</v>
      </c>
      <c r="I34" s="55">
        <f t="shared" si="3"/>
        <v>0</v>
      </c>
      <c r="J34" s="54">
        <f t="shared" si="3"/>
        <v>0</v>
      </c>
      <c r="K34" s="55">
        <f t="shared" si="3"/>
        <v>0</v>
      </c>
      <c r="L34" s="54">
        <f t="shared" si="3"/>
        <v>0</v>
      </c>
      <c r="M34" s="55">
        <f t="shared" si="3"/>
        <v>0</v>
      </c>
      <c r="N34" s="54">
        <f t="shared" si="3"/>
        <v>0</v>
      </c>
      <c r="O34" s="55">
        <f t="shared" si="3"/>
        <v>0</v>
      </c>
      <c r="P34" s="54">
        <f t="shared" si="3"/>
        <v>0</v>
      </c>
      <c r="Q34" s="54">
        <f t="shared" si="3"/>
        <v>0</v>
      </c>
      <c r="R34" s="55"/>
      <c r="S34" s="54"/>
      <c r="T34" s="55">
        <f t="shared" si="3"/>
        <v>0</v>
      </c>
      <c r="U34" s="7"/>
      <c r="V34" s="7"/>
      <c r="W34" s="7"/>
      <c r="X34" s="8"/>
    </row>
    <row r="35" spans="1:24" x14ac:dyDescent="0.25">
      <c r="A35" s="5"/>
      <c r="B35" s="11" t="s">
        <v>36</v>
      </c>
    </row>
    <row r="36" spans="1:24" x14ac:dyDescent="0.25">
      <c r="A36" s="5"/>
      <c r="B36">
        <f>COUNTA(B3:B23)</f>
        <v>21</v>
      </c>
    </row>
    <row r="37" spans="1:24" x14ac:dyDescent="0.25">
      <c r="B37" t="s">
        <v>37</v>
      </c>
    </row>
    <row r="38" spans="1:24" x14ac:dyDescent="0.25">
      <c r="B38">
        <f>COUNTA(D2:Q2)</f>
        <v>14</v>
      </c>
    </row>
    <row r="43" spans="1:24" x14ac:dyDescent="0.25">
      <c r="E43" t="s">
        <v>83</v>
      </c>
    </row>
    <row r="44" spans="1:24" x14ac:dyDescent="0.25">
      <c r="B44" t="s">
        <v>55</v>
      </c>
      <c r="C44" t="str">
        <f>C1</f>
        <v>1C</v>
      </c>
    </row>
    <row r="46" spans="1:24" x14ac:dyDescent="0.25">
      <c r="B46" t="s">
        <v>56</v>
      </c>
      <c r="C46" t="s">
        <v>106</v>
      </c>
      <c r="N46" t="s">
        <v>57</v>
      </c>
      <c r="R46" t="s">
        <v>107</v>
      </c>
    </row>
    <row r="48" spans="1:24" x14ac:dyDescent="0.25">
      <c r="B48" t="s">
        <v>58</v>
      </c>
      <c r="F48">
        <f>B36</f>
        <v>21</v>
      </c>
    </row>
    <row r="50" spans="2:23" x14ac:dyDescent="0.25">
      <c r="B50" s="56" t="s">
        <v>59</v>
      </c>
      <c r="C50" t="s">
        <v>62</v>
      </c>
      <c r="D50">
        <f>COUNTA(B3:B23)</f>
        <v>21</v>
      </c>
      <c r="F50" t="s">
        <v>61</v>
      </c>
      <c r="G50" s="61"/>
      <c r="I50" t="s">
        <v>60</v>
      </c>
      <c r="J50" s="61">
        <f>F48</f>
        <v>21</v>
      </c>
      <c r="L50" t="s">
        <v>63</v>
      </c>
      <c r="N50">
        <f>J50</f>
        <v>21</v>
      </c>
      <c r="P50" t="s">
        <v>64</v>
      </c>
    </row>
    <row r="53" spans="2:23" x14ac:dyDescent="0.25">
      <c r="B53" s="56" t="s">
        <v>65</v>
      </c>
      <c r="C53" t="s">
        <v>66</v>
      </c>
    </row>
    <row r="54" spans="2:23" x14ac:dyDescent="0.25">
      <c r="C54" s="36"/>
      <c r="D54" s="36"/>
      <c r="E54" s="36"/>
      <c r="F54" s="36" t="s">
        <v>108</v>
      </c>
      <c r="G54" s="36"/>
      <c r="H54" s="36"/>
      <c r="I54" s="36"/>
      <c r="J54" s="36"/>
      <c r="K54" s="36"/>
      <c r="N54" s="36"/>
      <c r="O54" s="36"/>
      <c r="P54" s="36"/>
      <c r="Q54" s="36"/>
      <c r="R54" s="36" t="s">
        <v>108</v>
      </c>
      <c r="S54" s="36"/>
      <c r="T54" s="36"/>
      <c r="U54" s="36"/>
      <c r="V54" s="36"/>
      <c r="W54" s="36"/>
    </row>
    <row r="55" spans="2:23" x14ac:dyDescent="0.25">
      <c r="C55" s="36"/>
      <c r="D55" s="36"/>
      <c r="E55" s="36"/>
      <c r="F55" s="36" t="s">
        <v>108</v>
      </c>
      <c r="G55" s="36"/>
      <c r="H55" s="36"/>
      <c r="I55" s="36"/>
      <c r="J55" s="36"/>
      <c r="K55" s="36"/>
      <c r="N55" s="57"/>
      <c r="O55" s="57"/>
      <c r="P55" s="57"/>
      <c r="Q55" s="57"/>
      <c r="R55" s="57" t="s">
        <v>108</v>
      </c>
      <c r="S55" s="57"/>
      <c r="T55" s="57"/>
      <c r="U55" s="57"/>
      <c r="V55" s="57"/>
      <c r="W55" s="57"/>
    </row>
    <row r="56" spans="2:23" x14ac:dyDescent="0.25">
      <c r="C56" s="57"/>
      <c r="D56" s="57"/>
      <c r="E56" s="57"/>
      <c r="F56" s="57" t="s">
        <v>108</v>
      </c>
      <c r="G56" s="57"/>
      <c r="H56" s="57"/>
      <c r="I56" s="57"/>
      <c r="J56" s="57"/>
      <c r="K56" s="57"/>
      <c r="N56" s="57"/>
      <c r="O56" s="57"/>
      <c r="P56" s="57"/>
      <c r="Q56" s="57"/>
      <c r="R56" s="57" t="s">
        <v>108</v>
      </c>
      <c r="S56" s="57"/>
      <c r="T56" s="57"/>
      <c r="U56" s="57"/>
      <c r="V56" s="57"/>
      <c r="W56" s="57"/>
    </row>
    <row r="57" spans="2:23" x14ac:dyDescent="0.25">
      <c r="C57" s="57"/>
      <c r="D57" s="57"/>
      <c r="E57" s="57"/>
      <c r="F57" s="57" t="s">
        <v>108</v>
      </c>
      <c r="G57" s="57"/>
      <c r="H57" s="57"/>
      <c r="I57" s="57"/>
      <c r="J57" s="57"/>
      <c r="K57" s="57"/>
      <c r="N57" s="57"/>
      <c r="O57" s="57"/>
      <c r="P57" s="57"/>
      <c r="Q57" s="57"/>
      <c r="R57" s="57" t="s">
        <v>108</v>
      </c>
      <c r="S57" s="57"/>
      <c r="T57" s="57"/>
      <c r="U57" s="57"/>
      <c r="V57" s="57"/>
      <c r="W57" s="57"/>
    </row>
    <row r="59" spans="2:23" x14ac:dyDescent="0.25">
      <c r="B59" t="s">
        <v>67</v>
      </c>
    </row>
    <row r="61" spans="2:23" x14ac:dyDescent="0.25">
      <c r="B61" s="56" t="s">
        <v>59</v>
      </c>
      <c r="C61" t="s">
        <v>72</v>
      </c>
      <c r="I61">
        <f>B36-I70</f>
        <v>21</v>
      </c>
    </row>
    <row r="62" spans="2:23" ht="8.25" customHeight="1" x14ac:dyDescent="0.25"/>
    <row r="63" spans="2:23" x14ac:dyDescent="0.25">
      <c r="D63" s="56" t="s">
        <v>68</v>
      </c>
      <c r="E63">
        <v>4</v>
      </c>
      <c r="H63" s="56"/>
      <c r="I63" s="58"/>
      <c r="J63" s="56" t="s">
        <v>69</v>
      </c>
      <c r="K63">
        <v>10</v>
      </c>
      <c r="M63" s="56"/>
      <c r="N63" s="56"/>
      <c r="O63" s="56" t="s">
        <v>70</v>
      </c>
      <c r="P63">
        <v>11</v>
      </c>
      <c r="S63" s="56"/>
      <c r="U63" s="56" t="s">
        <v>71</v>
      </c>
      <c r="V63">
        <f>COUNTIF(U3:U23,2)</f>
        <v>0</v>
      </c>
    </row>
    <row r="64" spans="2:23" x14ac:dyDescent="0.25">
      <c r="C64" s="36" t="s">
        <v>52</v>
      </c>
      <c r="D64" s="36"/>
      <c r="E64" s="36"/>
      <c r="F64" s="36"/>
      <c r="H64" s="36" t="s">
        <v>134</v>
      </c>
      <c r="I64" s="36"/>
      <c r="J64" s="36"/>
      <c r="K64" s="36"/>
      <c r="N64" s="36" t="s">
        <v>125</v>
      </c>
      <c r="O64" s="36"/>
      <c r="P64" s="36"/>
      <c r="Q64" s="36"/>
      <c r="R64" s="36"/>
      <c r="T64" s="36"/>
      <c r="U64" s="36"/>
      <c r="V64" s="36"/>
      <c r="W64" s="36"/>
    </row>
    <row r="65" spans="2:27" x14ac:dyDescent="0.25">
      <c r="C65" s="36" t="s">
        <v>53</v>
      </c>
      <c r="D65" s="36"/>
      <c r="E65" s="36"/>
      <c r="F65" s="36"/>
      <c r="H65" s="36" t="s">
        <v>126</v>
      </c>
      <c r="I65" s="36"/>
      <c r="J65" s="36"/>
      <c r="K65" s="36"/>
      <c r="L65" s="5"/>
      <c r="N65" s="36" t="s">
        <v>129</v>
      </c>
      <c r="O65" s="36"/>
      <c r="P65" s="36"/>
      <c r="Q65" s="36"/>
      <c r="R65" s="36"/>
      <c r="T65" s="57"/>
      <c r="U65" s="57"/>
      <c r="V65" s="57"/>
      <c r="W65" s="57"/>
    </row>
    <row r="66" spans="2:27" x14ac:dyDescent="0.25">
      <c r="C66" s="57" t="s">
        <v>124</v>
      </c>
      <c r="D66" s="57"/>
      <c r="E66" s="57"/>
      <c r="F66" s="57"/>
      <c r="H66" s="57" t="s">
        <v>135</v>
      </c>
      <c r="I66" s="57"/>
      <c r="J66" s="57"/>
      <c r="K66" s="57"/>
      <c r="L66" s="5"/>
      <c r="N66" s="57" t="s">
        <v>130</v>
      </c>
      <c r="O66" s="57"/>
      <c r="P66" s="57"/>
      <c r="Q66" s="57"/>
      <c r="R66" s="57"/>
      <c r="T66" s="57"/>
      <c r="U66" s="57"/>
      <c r="V66" s="57"/>
      <c r="W66" s="57"/>
    </row>
    <row r="67" spans="2:27" x14ac:dyDescent="0.25">
      <c r="C67" s="57" t="s">
        <v>54</v>
      </c>
      <c r="D67" s="57"/>
      <c r="E67" s="57"/>
      <c r="F67" s="57"/>
      <c r="H67" s="57" t="s">
        <v>127</v>
      </c>
      <c r="I67" s="57"/>
      <c r="J67" s="57"/>
      <c r="K67" s="57"/>
      <c r="L67" s="5"/>
      <c r="N67" s="57" t="s">
        <v>131</v>
      </c>
      <c r="O67" s="57"/>
      <c r="P67" s="57"/>
      <c r="Q67" s="57"/>
      <c r="R67" s="57"/>
      <c r="T67" s="57"/>
      <c r="U67" s="57"/>
      <c r="V67" s="57"/>
      <c r="W67" s="57"/>
    </row>
    <row r="68" spans="2:27" x14ac:dyDescent="0.25">
      <c r="C68" s="57"/>
      <c r="D68" s="57"/>
      <c r="E68" s="57"/>
      <c r="F68" s="57"/>
      <c r="H68" s="57" t="s">
        <v>128</v>
      </c>
      <c r="I68" s="57"/>
      <c r="J68" s="57"/>
      <c r="K68" s="57"/>
      <c r="L68" s="5"/>
      <c r="N68" s="57" t="s">
        <v>132</v>
      </c>
      <c r="O68" s="57"/>
      <c r="P68" s="57"/>
      <c r="Q68" s="57"/>
      <c r="R68" s="57"/>
      <c r="T68" s="57"/>
      <c r="U68" s="57"/>
      <c r="V68" s="57"/>
      <c r="W68" s="57"/>
    </row>
    <row r="69" spans="2:27" x14ac:dyDescent="0.25">
      <c r="H69" s="5"/>
      <c r="I69" s="5"/>
      <c r="J69" s="5"/>
      <c r="K69" s="5"/>
      <c r="N69" s="113" t="s">
        <v>133</v>
      </c>
    </row>
    <row r="70" spans="2:27" x14ac:dyDescent="0.25">
      <c r="B70" s="56" t="s">
        <v>73</v>
      </c>
      <c r="C70" t="s">
        <v>74</v>
      </c>
      <c r="I70">
        <f>COUNTIF(U3:U23,1)</f>
        <v>0</v>
      </c>
      <c r="L70" t="s">
        <v>77</v>
      </c>
      <c r="M70">
        <v>0</v>
      </c>
      <c r="O70" t="s">
        <v>78</v>
      </c>
      <c r="P70">
        <v>0</v>
      </c>
    </row>
    <row r="73" spans="2:27" x14ac:dyDescent="0.25">
      <c r="B73" s="102" t="s">
        <v>111</v>
      </c>
      <c r="C73" s="102"/>
      <c r="E73" s="56" t="s">
        <v>75</v>
      </c>
      <c r="H73" s="5"/>
      <c r="K73" t="s">
        <v>76</v>
      </c>
      <c r="P73" t="s">
        <v>109</v>
      </c>
      <c r="U73" t="s">
        <v>110</v>
      </c>
      <c r="Z73"/>
      <c r="AA73" s="100"/>
    </row>
    <row r="74" spans="2:27" x14ac:dyDescent="0.25">
      <c r="B74" s="103"/>
      <c r="C74" s="102"/>
      <c r="D74" s="36"/>
      <c r="E74" s="36" t="s">
        <v>108</v>
      </c>
      <c r="F74" s="36"/>
      <c r="G74" s="36"/>
      <c r="H74" s="5"/>
      <c r="I74" s="36"/>
      <c r="J74" s="36"/>
      <c r="K74" s="36" t="s">
        <v>108</v>
      </c>
      <c r="L74" s="36"/>
      <c r="M74" s="36"/>
      <c r="O74" s="36"/>
      <c r="P74" s="36" t="s">
        <v>108</v>
      </c>
      <c r="Q74" s="36"/>
      <c r="R74" s="36"/>
      <c r="S74" s="36"/>
      <c r="U74" s="36"/>
      <c r="V74" s="36" t="s">
        <v>108</v>
      </c>
      <c r="W74" s="36"/>
      <c r="X74" s="36"/>
      <c r="Z74"/>
      <c r="AA74" s="100"/>
    </row>
    <row r="75" spans="2:27" x14ac:dyDescent="0.25">
      <c r="B75" s="104"/>
      <c r="C75" s="102"/>
      <c r="D75" s="36"/>
      <c r="E75" s="36" t="s">
        <v>108</v>
      </c>
      <c r="F75" s="36"/>
      <c r="G75" s="36"/>
      <c r="H75" s="5"/>
      <c r="I75" s="36"/>
      <c r="J75" s="36"/>
      <c r="K75" s="36" t="s">
        <v>108</v>
      </c>
      <c r="L75" s="36"/>
      <c r="M75" s="36"/>
      <c r="O75" s="36"/>
      <c r="P75" s="36" t="s">
        <v>108</v>
      </c>
      <c r="Q75" s="36"/>
      <c r="R75" s="36"/>
      <c r="S75" s="36"/>
      <c r="U75" s="36"/>
      <c r="V75" s="36" t="s">
        <v>108</v>
      </c>
      <c r="W75" s="36"/>
      <c r="X75" s="36"/>
      <c r="Z75"/>
      <c r="AA75" s="100"/>
    </row>
    <row r="76" spans="2:27" x14ac:dyDescent="0.25">
      <c r="B76" s="104"/>
      <c r="C76" s="102"/>
      <c r="D76" s="57"/>
      <c r="E76" s="36" t="s">
        <v>108</v>
      </c>
      <c r="F76" s="57"/>
      <c r="G76" s="57"/>
      <c r="H76" s="5"/>
      <c r="I76" s="57"/>
      <c r="J76" s="57"/>
      <c r="K76" s="36" t="s">
        <v>108</v>
      </c>
      <c r="L76" s="57"/>
      <c r="M76" s="57"/>
      <c r="O76" s="57"/>
      <c r="P76" s="36" t="s">
        <v>108</v>
      </c>
      <c r="Q76" s="36"/>
      <c r="R76" s="57"/>
      <c r="S76" s="57"/>
      <c r="U76" s="57"/>
      <c r="V76" s="36" t="s">
        <v>108</v>
      </c>
      <c r="W76" s="57"/>
      <c r="X76" s="57"/>
      <c r="Z76"/>
      <c r="AA76" s="100"/>
    </row>
    <row r="77" spans="2:27" x14ac:dyDescent="0.25">
      <c r="B77" s="104"/>
      <c r="C77" s="102"/>
      <c r="D77" s="57"/>
      <c r="E77" s="36" t="s">
        <v>108</v>
      </c>
      <c r="F77" s="57"/>
      <c r="G77" s="57"/>
      <c r="H77" s="5"/>
      <c r="I77" s="57"/>
      <c r="J77" s="57"/>
      <c r="K77" s="36" t="s">
        <v>108</v>
      </c>
      <c r="L77" s="57"/>
      <c r="M77" s="57"/>
      <c r="O77" s="57"/>
      <c r="P77" s="36" t="s">
        <v>108</v>
      </c>
      <c r="Q77" s="36"/>
      <c r="R77" s="57"/>
      <c r="S77" s="57"/>
      <c r="U77" s="57"/>
      <c r="V77" s="36" t="s">
        <v>108</v>
      </c>
      <c r="W77" s="57"/>
      <c r="X77" s="57"/>
      <c r="Z77"/>
      <c r="AA77" s="100"/>
    </row>
    <row r="78" spans="2:27" x14ac:dyDescent="0.25">
      <c r="B78" s="104"/>
      <c r="C78" s="102"/>
      <c r="D78" s="57"/>
      <c r="E78" s="36" t="s">
        <v>108</v>
      </c>
      <c r="F78" s="57"/>
      <c r="G78" s="57"/>
      <c r="H78" s="5"/>
      <c r="I78" s="57"/>
      <c r="J78" s="57"/>
      <c r="K78" s="36" t="s">
        <v>108</v>
      </c>
      <c r="L78" s="57"/>
      <c r="M78" s="57"/>
      <c r="O78" s="57"/>
      <c r="P78" s="36" t="s">
        <v>108</v>
      </c>
      <c r="Q78" s="36"/>
      <c r="R78" s="57"/>
      <c r="S78" s="57"/>
      <c r="U78" s="57"/>
      <c r="V78" s="36" t="s">
        <v>108</v>
      </c>
      <c r="W78" s="57"/>
      <c r="X78" s="57"/>
      <c r="Z78"/>
      <c r="AA78" s="100"/>
    </row>
    <row r="79" spans="2:27" x14ac:dyDescent="0.25">
      <c r="H79" s="5"/>
    </row>
    <row r="80" spans="2:27" ht="15.75" thickBot="1" x14ac:dyDescent="0.3">
      <c r="B80" s="59" t="s">
        <v>79</v>
      </c>
    </row>
    <row r="81" spans="2:24" ht="15.75" thickBot="1" x14ac:dyDescent="0.3">
      <c r="B81" s="106" t="s">
        <v>80</v>
      </c>
      <c r="C81" s="107"/>
      <c r="D81" s="107"/>
      <c r="E81" s="108"/>
      <c r="F81" s="107" t="s">
        <v>82</v>
      </c>
      <c r="G81" s="107"/>
      <c r="H81" s="107"/>
      <c r="I81" s="107"/>
      <c r="J81" s="107"/>
      <c r="K81" s="107"/>
      <c r="L81" s="106" t="s">
        <v>81</v>
      </c>
      <c r="M81" s="107"/>
      <c r="N81" s="107"/>
      <c r="O81" s="107"/>
      <c r="P81" s="107"/>
      <c r="Q81" s="107"/>
      <c r="R81" s="107"/>
      <c r="S81" s="108"/>
      <c r="T81" s="107" t="s">
        <v>82</v>
      </c>
      <c r="U81" s="107"/>
      <c r="V81" s="107"/>
      <c r="W81" s="107"/>
      <c r="X81" s="108"/>
    </row>
    <row r="82" spans="2:24" x14ac:dyDescent="0.25">
      <c r="B82" s="1"/>
      <c r="C82" s="2"/>
      <c r="D82" s="2"/>
      <c r="E82" s="3"/>
      <c r="F82" s="2"/>
      <c r="G82" s="2"/>
      <c r="H82" s="2"/>
      <c r="I82" s="2"/>
      <c r="J82" s="2"/>
      <c r="K82" s="2"/>
      <c r="L82" s="1"/>
      <c r="M82" s="2"/>
      <c r="N82" s="2"/>
      <c r="O82" s="2"/>
      <c r="P82" s="2"/>
      <c r="Q82" s="2"/>
      <c r="R82" s="2"/>
      <c r="S82" s="3"/>
      <c r="T82" s="2"/>
      <c r="U82" s="2"/>
      <c r="V82" s="2"/>
      <c r="W82" s="2"/>
      <c r="X82" s="3"/>
    </row>
    <row r="83" spans="2:24" x14ac:dyDescent="0.25">
      <c r="B83" s="86" t="str">
        <f>D2</f>
        <v>Hrvatski jezik</v>
      </c>
      <c r="C83" s="57"/>
      <c r="D83" s="57"/>
      <c r="E83" s="87">
        <f>D31</f>
        <v>0</v>
      </c>
      <c r="F83" s="57"/>
      <c r="G83" s="57" t="s">
        <v>112</v>
      </c>
      <c r="H83" s="57"/>
      <c r="I83" s="57"/>
      <c r="J83" s="57"/>
      <c r="K83" s="57"/>
      <c r="L83" s="109" t="s">
        <v>85</v>
      </c>
      <c r="M83" s="57"/>
      <c r="N83" s="57"/>
      <c r="O83" s="57"/>
      <c r="P83" s="57"/>
      <c r="Q83" s="57"/>
      <c r="R83" s="57"/>
      <c r="S83" s="87">
        <v>0</v>
      </c>
      <c r="T83" s="57"/>
      <c r="U83" s="57" t="s">
        <v>118</v>
      </c>
      <c r="V83" s="57"/>
      <c r="W83" s="57"/>
      <c r="X83" s="87"/>
    </row>
    <row r="84" spans="2:24" x14ac:dyDescent="0.25">
      <c r="B84" s="4" t="str">
        <f>E2</f>
        <v>Engleski jezik</v>
      </c>
      <c r="C84" s="5"/>
      <c r="D84" s="5"/>
      <c r="E84" s="6">
        <v>0</v>
      </c>
      <c r="F84" s="5"/>
      <c r="G84" s="5" t="s">
        <v>113</v>
      </c>
      <c r="H84" s="5"/>
      <c r="I84" s="5"/>
      <c r="J84" s="5"/>
      <c r="K84" s="5"/>
      <c r="L84" s="110" t="s">
        <v>46</v>
      </c>
      <c r="M84" s="5"/>
      <c r="N84" s="5"/>
      <c r="O84" s="5"/>
      <c r="P84" s="5"/>
      <c r="Q84" s="5"/>
      <c r="R84" s="5"/>
      <c r="S84" s="6">
        <v>0</v>
      </c>
      <c r="T84" s="5"/>
      <c r="U84" s="5" t="s">
        <v>119</v>
      </c>
      <c r="V84" s="5"/>
      <c r="W84" s="5"/>
      <c r="X84" s="6"/>
    </row>
    <row r="85" spans="2:24" x14ac:dyDescent="0.25">
      <c r="B85" s="86" t="str">
        <f>F2</f>
        <v>Povijest</v>
      </c>
      <c r="C85" s="57"/>
      <c r="D85" s="57"/>
      <c r="E85" s="87">
        <v>0</v>
      </c>
      <c r="F85" s="57"/>
      <c r="G85" s="57" t="s">
        <v>114</v>
      </c>
      <c r="H85" s="57"/>
      <c r="I85" s="57"/>
      <c r="J85" s="57"/>
      <c r="K85" s="57"/>
      <c r="L85" s="111" t="s">
        <v>47</v>
      </c>
      <c r="M85" s="57"/>
      <c r="N85" s="57"/>
      <c r="O85" s="57"/>
      <c r="P85" s="57"/>
      <c r="Q85" s="57"/>
      <c r="R85" s="57"/>
      <c r="S85" s="87">
        <v>0</v>
      </c>
      <c r="T85" s="57"/>
      <c r="U85" s="57" t="s">
        <v>120</v>
      </c>
      <c r="V85" s="57"/>
      <c r="W85" s="57"/>
      <c r="X85" s="87"/>
    </row>
    <row r="86" spans="2:24" x14ac:dyDescent="0.25">
      <c r="B86" s="4" t="str">
        <f>G2</f>
        <v>Geografija</v>
      </c>
      <c r="C86" s="5"/>
      <c r="D86" s="5"/>
      <c r="E86" s="6">
        <v>0</v>
      </c>
      <c r="F86" s="5"/>
      <c r="G86" s="5" t="s">
        <v>115</v>
      </c>
      <c r="H86" s="5"/>
      <c r="I86" s="5"/>
      <c r="J86" s="5"/>
      <c r="K86" s="5"/>
      <c r="L86" s="110" t="s">
        <v>48</v>
      </c>
      <c r="M86" s="5"/>
      <c r="N86" s="5"/>
      <c r="O86" s="5"/>
      <c r="P86" s="5"/>
      <c r="Q86" s="5"/>
      <c r="R86" s="5"/>
      <c r="S86" s="6">
        <v>0</v>
      </c>
      <c r="T86" s="5"/>
      <c r="U86" s="5" t="s">
        <v>121</v>
      </c>
      <c r="V86" s="5"/>
      <c r="W86" s="5"/>
      <c r="X86" s="6"/>
    </row>
    <row r="87" spans="2:24" x14ac:dyDescent="0.25">
      <c r="B87" s="86" t="str">
        <f>H2</f>
        <v>TZK-a</v>
      </c>
      <c r="C87" s="57"/>
      <c r="D87" s="57"/>
      <c r="E87" s="87">
        <v>0</v>
      </c>
      <c r="F87" s="57"/>
      <c r="G87" s="57" t="s">
        <v>116</v>
      </c>
      <c r="H87" s="57"/>
      <c r="I87" s="57"/>
      <c r="J87" s="57"/>
      <c r="K87" s="57"/>
      <c r="L87" s="111" t="s">
        <v>49</v>
      </c>
      <c r="M87" s="57"/>
      <c r="N87" s="57"/>
      <c r="O87" s="57"/>
      <c r="P87" s="57"/>
      <c r="Q87" s="57"/>
      <c r="R87" s="57"/>
      <c r="S87" s="87">
        <v>0</v>
      </c>
      <c r="T87" s="57"/>
      <c r="U87" s="57" t="s">
        <v>122</v>
      </c>
      <c r="V87" s="57"/>
      <c r="W87" s="57"/>
      <c r="X87" s="87"/>
    </row>
    <row r="88" spans="2:24" x14ac:dyDescent="0.25">
      <c r="B88" s="86" t="str">
        <f>I2</f>
        <v>Vjeronauk</v>
      </c>
      <c r="C88" s="57"/>
      <c r="D88" s="57"/>
      <c r="E88" s="87">
        <v>0</v>
      </c>
      <c r="F88" s="57"/>
      <c r="G88" s="57" t="s">
        <v>117</v>
      </c>
      <c r="H88" s="57"/>
      <c r="I88" s="57"/>
      <c r="J88" s="57"/>
      <c r="K88" s="57"/>
      <c r="L88" s="111" t="s">
        <v>50</v>
      </c>
      <c r="M88" s="57"/>
      <c r="N88" s="57"/>
      <c r="O88" s="57"/>
      <c r="P88" s="57"/>
      <c r="Q88" s="57"/>
      <c r="R88" s="57"/>
      <c r="S88" s="87">
        <v>0</v>
      </c>
      <c r="T88" s="57"/>
      <c r="U88" s="57" t="s">
        <v>123</v>
      </c>
      <c r="V88" s="57"/>
      <c r="W88" s="57"/>
      <c r="X88" s="87"/>
    </row>
    <row r="89" spans="2:24" ht="15.75" thickBot="1" x14ac:dyDescent="0.3">
      <c r="B89" s="80"/>
      <c r="C89" s="7"/>
      <c r="D89" s="7"/>
      <c r="E89" s="8"/>
      <c r="F89" s="7"/>
      <c r="G89" s="7"/>
      <c r="H89" s="7"/>
      <c r="I89" s="7"/>
      <c r="J89" s="7"/>
      <c r="K89" s="7"/>
      <c r="L89" s="112" t="s">
        <v>51</v>
      </c>
      <c r="M89" s="7"/>
      <c r="N89" s="7"/>
      <c r="O89" s="7"/>
      <c r="P89" s="7"/>
      <c r="Q89" s="7"/>
      <c r="R89" s="7"/>
      <c r="S89" s="8">
        <v>0</v>
      </c>
      <c r="T89" s="7"/>
      <c r="U89" s="7" t="s">
        <v>113</v>
      </c>
      <c r="V89" s="7"/>
      <c r="W89" s="7"/>
      <c r="X89" s="8"/>
    </row>
    <row r="90" spans="2:24" x14ac:dyDescent="0.25">
      <c r="B90" t="s">
        <v>86</v>
      </c>
    </row>
    <row r="91" spans="2:24" x14ac:dyDescent="0.25">
      <c r="C91" t="s">
        <v>87</v>
      </c>
      <c r="G91" t="s">
        <v>88</v>
      </c>
      <c r="K91" s="77">
        <v>2866</v>
      </c>
    </row>
    <row r="92" spans="2:24" x14ac:dyDescent="0.25">
      <c r="G92" t="s">
        <v>89</v>
      </c>
      <c r="K92" s="77">
        <v>405</v>
      </c>
    </row>
    <row r="93" spans="2:24" x14ac:dyDescent="0.25">
      <c r="G93" t="s">
        <v>90</v>
      </c>
      <c r="K93" s="77">
        <f>K91+K92</f>
        <v>3271</v>
      </c>
      <c r="P93" t="s">
        <v>91</v>
      </c>
      <c r="U93" s="78">
        <f>K93/B36</f>
        <v>155.76190476190476</v>
      </c>
    </row>
    <row r="96" spans="2:24" x14ac:dyDescent="0.25">
      <c r="B96" s="60"/>
    </row>
    <row r="97" spans="2:21" x14ac:dyDescent="0.25">
      <c r="B97" s="60"/>
    </row>
    <row r="98" spans="2:21" x14ac:dyDescent="0.25">
      <c r="B98" s="60"/>
    </row>
    <row r="99" spans="2:21" x14ac:dyDescent="0.25">
      <c r="B99" t="s">
        <v>92</v>
      </c>
    </row>
    <row r="100" spans="2:21" x14ac:dyDescent="0.25">
      <c r="B100" t="s">
        <v>93</v>
      </c>
      <c r="C100" s="36"/>
      <c r="D100" s="36" t="s">
        <v>108</v>
      </c>
      <c r="E100" s="36"/>
      <c r="F100" s="36"/>
      <c r="J100" t="s">
        <v>94</v>
      </c>
      <c r="M100" s="36" t="s">
        <v>52</v>
      </c>
      <c r="N100" s="36"/>
      <c r="O100" s="36"/>
      <c r="P100" s="36"/>
      <c r="Q100" s="5"/>
      <c r="R100" s="79"/>
    </row>
    <row r="101" spans="2:21" x14ac:dyDescent="0.25">
      <c r="C101" s="36"/>
      <c r="D101" s="36" t="s">
        <v>108</v>
      </c>
      <c r="E101" s="36"/>
      <c r="F101" s="36"/>
      <c r="M101" s="36" t="s">
        <v>53</v>
      </c>
      <c r="N101" s="36"/>
      <c r="O101" s="36"/>
      <c r="P101" s="36"/>
      <c r="Q101" s="5"/>
      <c r="R101" s="79"/>
    </row>
    <row r="102" spans="2:21" x14ac:dyDescent="0.25">
      <c r="C102" s="57"/>
      <c r="D102" s="36" t="s">
        <v>108</v>
      </c>
      <c r="E102" s="57"/>
      <c r="F102" s="57"/>
      <c r="M102" s="57" t="s">
        <v>124</v>
      </c>
      <c r="N102" s="57"/>
      <c r="O102" s="57"/>
      <c r="P102" s="57"/>
      <c r="Q102" s="5"/>
      <c r="R102" s="79"/>
    </row>
    <row r="103" spans="2:21" x14ac:dyDescent="0.25">
      <c r="C103" s="57"/>
      <c r="D103" s="36" t="s">
        <v>108</v>
      </c>
      <c r="E103" s="57"/>
      <c r="F103" s="57"/>
      <c r="M103" s="57" t="s">
        <v>54</v>
      </c>
      <c r="N103" s="57"/>
      <c r="O103" s="57"/>
      <c r="P103" s="57"/>
      <c r="Q103" s="5"/>
      <c r="R103" s="79"/>
    </row>
    <row r="104" spans="2:21" x14ac:dyDescent="0.25">
      <c r="C104" s="57"/>
      <c r="D104" s="36" t="s">
        <v>108</v>
      </c>
      <c r="E104" s="57"/>
      <c r="F104" s="57"/>
      <c r="M104" s="57"/>
      <c r="N104" s="36"/>
      <c r="O104" s="57"/>
      <c r="P104" s="57"/>
      <c r="Q104" s="5"/>
      <c r="R104" s="79"/>
    </row>
    <row r="107" spans="2:21" x14ac:dyDescent="0.25">
      <c r="B107" t="s">
        <v>141</v>
      </c>
      <c r="C107" s="36" t="s">
        <v>136</v>
      </c>
      <c r="D107" s="36"/>
      <c r="E107" s="36"/>
      <c r="F107" s="36"/>
      <c r="G107" t="s">
        <v>95</v>
      </c>
      <c r="I107" s="36"/>
      <c r="J107" s="36" t="s">
        <v>108</v>
      </c>
      <c r="K107" s="36"/>
      <c r="L107" s="36"/>
      <c r="M107" s="76" t="s">
        <v>96</v>
      </c>
      <c r="R107" s="36"/>
      <c r="S107" s="36" t="s">
        <v>108</v>
      </c>
      <c r="T107" s="36"/>
      <c r="U107" s="36"/>
    </row>
    <row r="108" spans="2:21" x14ac:dyDescent="0.25">
      <c r="C108" s="36" t="s">
        <v>137</v>
      </c>
      <c r="D108" s="36"/>
      <c r="E108" s="36"/>
      <c r="F108" s="36"/>
      <c r="I108" s="36"/>
      <c r="J108" s="36" t="s">
        <v>108</v>
      </c>
      <c r="K108" s="36"/>
      <c r="L108" s="36"/>
      <c r="M108" t="s">
        <v>97</v>
      </c>
      <c r="R108" s="36"/>
      <c r="S108" s="36" t="s">
        <v>108</v>
      </c>
      <c r="T108" s="36"/>
      <c r="U108" s="36"/>
    </row>
    <row r="109" spans="2:21" x14ac:dyDescent="0.25">
      <c r="C109" s="57" t="s">
        <v>138</v>
      </c>
      <c r="D109" s="57"/>
      <c r="E109" s="57"/>
      <c r="F109" s="57"/>
      <c r="I109" s="57"/>
      <c r="J109" s="36" t="s">
        <v>108</v>
      </c>
      <c r="K109" s="57"/>
      <c r="L109" s="57"/>
      <c r="M109" t="s">
        <v>98</v>
      </c>
      <c r="R109" s="57"/>
      <c r="S109" s="36" t="s">
        <v>108</v>
      </c>
      <c r="T109" s="57"/>
      <c r="U109" s="57"/>
    </row>
    <row r="110" spans="2:21" x14ac:dyDescent="0.25">
      <c r="C110" s="57" t="s">
        <v>139</v>
      </c>
      <c r="D110" s="57"/>
      <c r="E110" s="57"/>
      <c r="F110" s="57"/>
      <c r="I110" s="57"/>
      <c r="J110" s="36" t="s">
        <v>108</v>
      </c>
      <c r="K110" s="57"/>
      <c r="L110" s="57"/>
      <c r="R110" s="57"/>
      <c r="S110" s="36" t="s">
        <v>108</v>
      </c>
      <c r="T110" s="57"/>
      <c r="U110" s="57"/>
    </row>
    <row r="111" spans="2:21" x14ac:dyDescent="0.25">
      <c r="C111" s="57" t="s">
        <v>140</v>
      </c>
      <c r="D111" s="57"/>
      <c r="E111" s="57"/>
      <c r="F111" s="57"/>
      <c r="I111" s="57"/>
      <c r="J111" s="36" t="s">
        <v>108</v>
      </c>
      <c r="K111" s="57"/>
      <c r="L111" s="57"/>
      <c r="R111" s="57"/>
      <c r="S111" s="36" t="s">
        <v>108</v>
      </c>
      <c r="T111" s="57"/>
      <c r="U111" s="57"/>
    </row>
    <row r="113" spans="1:24" x14ac:dyDescent="0.25">
      <c r="B113" t="s">
        <v>99</v>
      </c>
    </row>
    <row r="114" spans="1:24" ht="15.75" thickBot="1" x14ac:dyDescent="0.3"/>
    <row r="115" spans="1:24" x14ac:dyDescent="0.25">
      <c r="A115" s="84" t="s">
        <v>100</v>
      </c>
      <c r="B115" s="89" t="s">
        <v>101</v>
      </c>
      <c r="C115" s="89" t="s">
        <v>105</v>
      </c>
      <c r="D115" s="89"/>
      <c r="E115" s="89"/>
      <c r="F115" s="89"/>
      <c r="G115" s="89" t="s">
        <v>102</v>
      </c>
      <c r="H115" s="89"/>
      <c r="I115" s="90"/>
      <c r="J115" s="91"/>
      <c r="K115" s="90"/>
      <c r="L115" s="91" t="s">
        <v>103</v>
      </c>
      <c r="M115" s="90"/>
      <c r="N115" s="91"/>
      <c r="O115" s="105" t="s">
        <v>104</v>
      </c>
      <c r="P115" s="105"/>
      <c r="Q115" s="105"/>
      <c r="R115" s="89"/>
      <c r="S115" s="89"/>
      <c r="T115" s="89"/>
      <c r="U115" s="85"/>
      <c r="V115" s="5"/>
      <c r="W115" s="5"/>
      <c r="X115" s="5"/>
    </row>
    <row r="116" spans="1:24" x14ac:dyDescent="0.25">
      <c r="A116" s="30" t="s">
        <v>0</v>
      </c>
      <c r="B116" s="96" t="str">
        <f>D2</f>
        <v>Hrvatski jezik</v>
      </c>
      <c r="C116" s="81"/>
      <c r="D116" s="57">
        <v>96</v>
      </c>
      <c r="E116" s="57"/>
      <c r="F116" s="82"/>
      <c r="G116" s="81"/>
      <c r="H116" s="57">
        <v>96</v>
      </c>
      <c r="I116" s="57"/>
      <c r="J116" s="82"/>
      <c r="K116" s="81"/>
      <c r="L116" s="83">
        <f t="shared" ref="L116:L128" si="4">D116-H116</f>
        <v>0</v>
      </c>
      <c r="M116" s="57"/>
      <c r="N116" s="82"/>
      <c r="O116" s="81"/>
      <c r="P116" s="57" t="s">
        <v>112</v>
      </c>
      <c r="Q116" s="57"/>
      <c r="R116" s="57"/>
      <c r="S116" s="57"/>
      <c r="T116" s="57"/>
      <c r="U116" s="87"/>
      <c r="V116" s="5"/>
      <c r="W116" s="5"/>
      <c r="X116" s="5"/>
    </row>
    <row r="117" spans="1:24" x14ac:dyDescent="0.25">
      <c r="A117" s="30" t="s">
        <v>1</v>
      </c>
      <c r="B117" s="96" t="str">
        <f>E2</f>
        <v>Engleski jezik</v>
      </c>
      <c r="C117" s="81"/>
      <c r="D117" s="57">
        <v>64</v>
      </c>
      <c r="E117" s="57"/>
      <c r="F117" s="82"/>
      <c r="G117" s="81"/>
      <c r="H117" s="57">
        <v>64</v>
      </c>
      <c r="I117" s="57"/>
      <c r="J117" s="82"/>
      <c r="K117" s="81"/>
      <c r="L117" s="83">
        <f t="shared" si="4"/>
        <v>0</v>
      </c>
      <c r="M117" s="57"/>
      <c r="N117" s="82"/>
      <c r="O117" s="81"/>
      <c r="P117" s="57" t="s">
        <v>113</v>
      </c>
      <c r="Q117" s="57"/>
      <c r="R117" s="57"/>
      <c r="S117" s="57"/>
      <c r="T117" s="57"/>
      <c r="U117" s="87"/>
      <c r="V117" s="5"/>
      <c r="W117" s="5"/>
      <c r="X117" s="5"/>
    </row>
    <row r="118" spans="1:24" x14ac:dyDescent="0.25">
      <c r="A118" s="30" t="s">
        <v>2</v>
      </c>
      <c r="B118" s="96" t="str">
        <f>F2</f>
        <v>Povijest</v>
      </c>
      <c r="C118" s="81"/>
      <c r="D118" s="57">
        <v>32</v>
      </c>
      <c r="E118" s="57"/>
      <c r="F118" s="82"/>
      <c r="G118" s="81"/>
      <c r="H118" s="57">
        <v>32</v>
      </c>
      <c r="I118" s="57"/>
      <c r="J118" s="82"/>
      <c r="K118" s="81"/>
      <c r="L118" s="83">
        <f t="shared" si="4"/>
        <v>0</v>
      </c>
      <c r="M118" s="57"/>
      <c r="N118" s="82"/>
      <c r="O118" s="81"/>
      <c r="P118" s="57" t="s">
        <v>114</v>
      </c>
      <c r="Q118" s="57"/>
      <c r="R118" s="57"/>
      <c r="S118" s="57"/>
      <c r="T118" s="57"/>
      <c r="U118" s="87"/>
      <c r="V118" s="5"/>
      <c r="W118" s="5"/>
      <c r="X118" s="5"/>
    </row>
    <row r="119" spans="1:24" x14ac:dyDescent="0.25">
      <c r="A119" s="30" t="s">
        <v>3</v>
      </c>
      <c r="B119" s="96" t="str">
        <f>G2</f>
        <v>Geografija</v>
      </c>
      <c r="C119" s="81"/>
      <c r="D119" s="57">
        <v>64</v>
      </c>
      <c r="E119" s="57"/>
      <c r="F119" s="82"/>
      <c r="G119" s="81"/>
      <c r="H119" s="57">
        <v>64</v>
      </c>
      <c r="I119" s="57"/>
      <c r="J119" s="82"/>
      <c r="K119" s="81"/>
      <c r="L119" s="83">
        <f t="shared" si="4"/>
        <v>0</v>
      </c>
      <c r="M119" s="57"/>
      <c r="N119" s="82"/>
      <c r="O119" s="81"/>
      <c r="P119" s="57" t="s">
        <v>115</v>
      </c>
      <c r="Q119" s="57"/>
      <c r="R119" s="57"/>
      <c r="S119" s="57"/>
      <c r="T119" s="57"/>
      <c r="U119" s="87"/>
      <c r="V119" s="5"/>
      <c r="W119" s="5"/>
      <c r="X119" s="5"/>
    </row>
    <row r="120" spans="1:24" x14ac:dyDescent="0.25">
      <c r="A120" s="30" t="s">
        <v>4</v>
      </c>
      <c r="B120" s="96" t="str">
        <f>H2</f>
        <v>TZK-a</v>
      </c>
      <c r="C120" s="81"/>
      <c r="D120" s="57">
        <v>96</v>
      </c>
      <c r="E120" s="57"/>
      <c r="F120" s="82"/>
      <c r="G120" s="81"/>
      <c r="H120" s="57">
        <v>96</v>
      </c>
      <c r="I120" s="57"/>
      <c r="J120" s="82"/>
      <c r="K120" s="81"/>
      <c r="L120" s="83">
        <f t="shared" si="4"/>
        <v>0</v>
      </c>
      <c r="M120" s="57"/>
      <c r="N120" s="82"/>
      <c r="O120" s="81"/>
      <c r="P120" s="57" t="s">
        <v>116</v>
      </c>
      <c r="Q120" s="57"/>
      <c r="R120" s="57"/>
      <c r="S120" s="57"/>
      <c r="T120" s="57"/>
      <c r="U120" s="87"/>
      <c r="V120" s="5"/>
      <c r="W120" s="5"/>
      <c r="X120" s="5"/>
    </row>
    <row r="121" spans="1:24" x14ac:dyDescent="0.25">
      <c r="A121" s="30" t="s">
        <v>5</v>
      </c>
      <c r="B121" s="99" t="str">
        <f>I2</f>
        <v>Vjeronauk</v>
      </c>
      <c r="C121" s="81"/>
      <c r="D121" s="57">
        <v>64</v>
      </c>
      <c r="E121" s="57"/>
      <c r="F121" s="82"/>
      <c r="G121" s="81"/>
      <c r="H121" s="57">
        <v>64</v>
      </c>
      <c r="I121" s="57"/>
      <c r="J121" s="82"/>
      <c r="K121" s="81"/>
      <c r="L121" s="83">
        <f t="shared" si="4"/>
        <v>0</v>
      </c>
      <c r="M121" s="57"/>
      <c r="N121" s="82"/>
      <c r="O121" s="81"/>
      <c r="P121" s="57" t="s">
        <v>117</v>
      </c>
      <c r="Q121" s="57"/>
      <c r="R121" s="57"/>
      <c r="S121" s="57"/>
      <c r="T121" s="57"/>
      <c r="U121" s="87"/>
      <c r="V121" s="5"/>
      <c r="W121" s="5"/>
      <c r="X121" s="5"/>
    </row>
    <row r="122" spans="1:24" x14ac:dyDescent="0.25">
      <c r="A122" s="30" t="s">
        <v>6</v>
      </c>
      <c r="B122" s="96" t="str">
        <f>J2</f>
        <v>Matematika</v>
      </c>
      <c r="C122" s="81"/>
      <c r="D122" s="57">
        <v>64</v>
      </c>
      <c r="E122" s="57"/>
      <c r="F122" s="82"/>
      <c r="G122" s="81"/>
      <c r="H122" s="57">
        <v>64</v>
      </c>
      <c r="I122" s="57"/>
      <c r="J122" s="82"/>
      <c r="K122" s="81"/>
      <c r="L122" s="83">
        <f t="shared" si="4"/>
        <v>0</v>
      </c>
      <c r="M122" s="57"/>
      <c r="N122" s="82"/>
      <c r="O122" s="81"/>
      <c r="P122" s="57" t="s">
        <v>118</v>
      </c>
      <c r="Q122" s="57"/>
      <c r="R122" s="57"/>
      <c r="S122" s="57"/>
      <c r="T122" s="57"/>
      <c r="U122" s="87"/>
      <c r="V122" s="5"/>
      <c r="W122" s="5"/>
      <c r="X122" s="5"/>
    </row>
    <row r="123" spans="1:24" x14ac:dyDescent="0.25">
      <c r="A123" s="30" t="s">
        <v>7</v>
      </c>
      <c r="B123" s="96" t="str">
        <f>K2</f>
        <v>Fizika</v>
      </c>
      <c r="C123" s="81"/>
      <c r="D123" s="57">
        <v>64</v>
      </c>
      <c r="E123" s="57"/>
      <c r="F123" s="82"/>
      <c r="G123" s="81"/>
      <c r="H123" s="57">
        <v>64</v>
      </c>
      <c r="I123" s="57"/>
      <c r="J123" s="82"/>
      <c r="K123" s="81"/>
      <c r="L123" s="83">
        <f t="shared" si="4"/>
        <v>0</v>
      </c>
      <c r="M123" s="57"/>
      <c r="N123" s="82"/>
      <c r="O123" s="81"/>
      <c r="P123" s="57" t="s">
        <v>119</v>
      </c>
      <c r="Q123" s="57"/>
      <c r="R123" s="57"/>
      <c r="S123" s="57"/>
      <c r="T123" s="57"/>
      <c r="U123" s="87"/>
      <c r="V123" s="5"/>
      <c r="W123" s="5"/>
      <c r="X123" s="5"/>
    </row>
    <row r="124" spans="1:24" x14ac:dyDescent="0.25">
      <c r="A124" s="30" t="s">
        <v>8</v>
      </c>
      <c r="B124" s="96" t="str">
        <f>L2</f>
        <v>Kemija</v>
      </c>
      <c r="C124" s="81"/>
      <c r="D124" s="57">
        <v>96</v>
      </c>
      <c r="E124" s="57"/>
      <c r="F124" s="82"/>
      <c r="G124" s="81"/>
      <c r="H124" s="57">
        <v>96</v>
      </c>
      <c r="I124" s="57"/>
      <c r="J124" s="82"/>
      <c r="K124" s="81"/>
      <c r="L124" s="83">
        <f t="shared" si="4"/>
        <v>0</v>
      </c>
      <c r="M124" s="57"/>
      <c r="N124" s="82"/>
      <c r="O124" s="81"/>
      <c r="P124" s="57" t="s">
        <v>120</v>
      </c>
      <c r="Q124" s="57"/>
      <c r="R124" s="57"/>
      <c r="S124" s="57"/>
      <c r="T124" s="57"/>
      <c r="U124" s="87"/>
      <c r="V124" s="5"/>
      <c r="W124" s="5"/>
      <c r="X124" s="5"/>
    </row>
    <row r="125" spans="1:24" x14ac:dyDescent="0.25">
      <c r="A125" s="30" t="s">
        <v>9</v>
      </c>
      <c r="B125" s="96" t="str">
        <f>M2</f>
        <v>Biologija</v>
      </c>
      <c r="C125" s="81"/>
      <c r="D125" s="57">
        <v>64</v>
      </c>
      <c r="E125" s="57"/>
      <c r="F125" s="82"/>
      <c r="G125" s="81"/>
      <c r="H125" s="57">
        <v>64</v>
      </c>
      <c r="I125" s="57"/>
      <c r="J125" s="82"/>
      <c r="K125" s="81"/>
      <c r="L125" s="83">
        <f t="shared" si="4"/>
        <v>0</v>
      </c>
      <c r="M125" s="57"/>
      <c r="N125" s="82"/>
      <c r="O125" s="81"/>
      <c r="P125" s="57" t="s">
        <v>121</v>
      </c>
      <c r="Q125" s="57"/>
      <c r="R125" s="57"/>
      <c r="S125" s="57"/>
      <c r="T125" s="57"/>
      <c r="U125" s="87"/>
      <c r="V125" s="5"/>
      <c r="W125" s="5"/>
      <c r="X125" s="5"/>
    </row>
    <row r="126" spans="1:24" x14ac:dyDescent="0.25">
      <c r="A126" s="30" t="s">
        <v>10</v>
      </c>
      <c r="B126" s="96" t="str">
        <f>N2</f>
        <v>Računalstvo</v>
      </c>
      <c r="C126" s="81"/>
      <c r="D126" s="98">
        <v>160</v>
      </c>
      <c r="E126" s="57"/>
      <c r="F126" s="82"/>
      <c r="G126" s="81"/>
      <c r="H126" s="98">
        <v>160</v>
      </c>
      <c r="I126" s="57"/>
      <c r="J126" s="82"/>
      <c r="K126" s="81"/>
      <c r="L126" s="83">
        <f t="shared" si="4"/>
        <v>0</v>
      </c>
      <c r="M126" s="57"/>
      <c r="N126" s="82"/>
      <c r="O126" s="81"/>
      <c r="P126" s="57" t="s">
        <v>122</v>
      </c>
      <c r="Q126" s="57"/>
      <c r="R126" s="57"/>
      <c r="S126" s="57"/>
      <c r="T126" s="57"/>
      <c r="U126" s="87"/>
      <c r="V126" s="5"/>
      <c r="W126" s="5"/>
      <c r="X126" s="5"/>
    </row>
    <row r="127" spans="1:24" x14ac:dyDescent="0.25">
      <c r="A127" s="30" t="s">
        <v>11</v>
      </c>
      <c r="B127" s="96" t="str">
        <f>O2</f>
        <v>Tehničko crtanje i dokumentiranje</v>
      </c>
      <c r="C127" s="81"/>
      <c r="D127" s="98">
        <v>192</v>
      </c>
      <c r="E127" s="57"/>
      <c r="F127" s="82"/>
      <c r="G127" s="81"/>
      <c r="H127" s="98">
        <v>192</v>
      </c>
      <c r="I127" s="57"/>
      <c r="J127" s="82"/>
      <c r="K127" s="81"/>
      <c r="L127" s="83">
        <f t="shared" si="4"/>
        <v>0</v>
      </c>
      <c r="M127" s="57"/>
      <c r="N127" s="82"/>
      <c r="O127" s="81"/>
      <c r="P127" s="57" t="s">
        <v>123</v>
      </c>
      <c r="Q127" s="57"/>
      <c r="R127" s="57"/>
      <c r="S127" s="57"/>
      <c r="T127" s="57"/>
      <c r="U127" s="87"/>
      <c r="V127" s="5"/>
      <c r="W127" s="5"/>
      <c r="X127" s="5"/>
    </row>
    <row r="128" spans="1:24" x14ac:dyDescent="0.25">
      <c r="A128" s="30" t="s">
        <v>12</v>
      </c>
      <c r="B128" s="96" t="str">
        <f>P2</f>
        <v>Osnove elektrotehnike</v>
      </c>
      <c r="C128" s="81"/>
      <c r="D128" s="57">
        <v>64</v>
      </c>
      <c r="E128" s="57"/>
      <c r="F128" s="82"/>
      <c r="G128" s="81"/>
      <c r="H128" s="57">
        <v>64</v>
      </c>
      <c r="I128" s="57"/>
      <c r="J128" s="82"/>
      <c r="K128" s="81"/>
      <c r="L128" s="83">
        <f t="shared" si="4"/>
        <v>0</v>
      </c>
      <c r="M128" s="57"/>
      <c r="N128" s="82"/>
      <c r="O128" s="81"/>
      <c r="P128" s="57" t="s">
        <v>113</v>
      </c>
      <c r="Q128" s="57"/>
      <c r="R128" s="57"/>
      <c r="S128" s="57"/>
      <c r="T128" s="57"/>
      <c r="U128" s="87"/>
      <c r="V128" s="5"/>
      <c r="W128" s="5"/>
      <c r="X128" s="5"/>
    </row>
    <row r="129" spans="1:24" x14ac:dyDescent="0.25">
      <c r="A129" s="30" t="s">
        <v>13</v>
      </c>
      <c r="B129" s="96"/>
      <c r="C129" s="81"/>
      <c r="D129" s="57"/>
      <c r="E129" s="57"/>
      <c r="F129" s="82"/>
      <c r="G129" s="81"/>
      <c r="H129" s="57"/>
      <c r="I129" s="57"/>
      <c r="J129" s="82"/>
      <c r="K129" s="81"/>
      <c r="L129" s="57"/>
      <c r="M129" s="57"/>
      <c r="N129" s="82"/>
      <c r="O129" s="81"/>
      <c r="P129" s="57"/>
      <c r="Q129" s="57"/>
      <c r="R129" s="57"/>
      <c r="S129" s="57"/>
      <c r="T129" s="57"/>
      <c r="U129" s="87"/>
      <c r="V129" s="5"/>
      <c r="W129" s="5"/>
      <c r="X129" s="5"/>
    </row>
    <row r="130" spans="1:24" x14ac:dyDescent="0.25">
      <c r="A130" s="30" t="s">
        <v>14</v>
      </c>
      <c r="B130" s="96"/>
      <c r="C130" s="81"/>
      <c r="D130" s="57"/>
      <c r="E130" s="57"/>
      <c r="F130" s="82"/>
      <c r="G130" s="81"/>
      <c r="H130" s="57"/>
      <c r="I130" s="57"/>
      <c r="J130" s="82"/>
      <c r="K130" s="81"/>
      <c r="L130" s="57"/>
      <c r="M130" s="57"/>
      <c r="N130" s="82"/>
      <c r="O130" s="81"/>
      <c r="P130" s="57"/>
      <c r="Q130" s="57"/>
      <c r="R130" s="57"/>
      <c r="S130" s="57"/>
      <c r="T130" s="57"/>
      <c r="U130" s="87"/>
      <c r="V130" s="5"/>
      <c r="W130" s="5"/>
      <c r="X130" s="5"/>
    </row>
    <row r="131" spans="1:24" ht="15.75" thickBot="1" x14ac:dyDescent="0.3">
      <c r="A131" s="92" t="s">
        <v>15</v>
      </c>
      <c r="B131" s="97"/>
      <c r="C131" s="93"/>
      <c r="D131" s="94"/>
      <c r="E131" s="94"/>
      <c r="F131" s="95"/>
      <c r="G131" s="93"/>
      <c r="H131" s="94"/>
      <c r="I131" s="94"/>
      <c r="J131" s="95"/>
      <c r="K131" s="93"/>
      <c r="L131" s="94"/>
      <c r="M131" s="94"/>
      <c r="N131" s="95"/>
      <c r="O131" s="93"/>
      <c r="P131" s="94"/>
      <c r="Q131" s="94"/>
      <c r="R131" s="94"/>
      <c r="S131" s="94"/>
      <c r="T131" s="94"/>
      <c r="U131" s="88"/>
      <c r="V131" s="5"/>
      <c r="W131" s="5"/>
      <c r="X131" s="5"/>
    </row>
    <row r="132" spans="1:24" x14ac:dyDescent="0.25">
      <c r="M132" s="5"/>
      <c r="P132" s="5"/>
      <c r="Q132" s="5"/>
      <c r="R132" s="5"/>
      <c r="S132" s="5"/>
      <c r="T132" s="5"/>
    </row>
    <row r="133" spans="1:24" x14ac:dyDescent="0.25">
      <c r="P133" s="5"/>
      <c r="Q133" s="5"/>
    </row>
    <row r="134" spans="1:24" x14ac:dyDescent="0.25">
      <c r="E134" s="5"/>
      <c r="P134" s="5"/>
      <c r="Q134" s="5"/>
    </row>
    <row r="135" spans="1:24" x14ac:dyDescent="0.25">
      <c r="P135" s="5"/>
      <c r="Q135" s="5"/>
    </row>
    <row r="136" spans="1:24" x14ac:dyDescent="0.25">
      <c r="F136" s="5"/>
    </row>
  </sheetData>
  <sortState ref="E3:E34">
    <sortCondition ref="E3"/>
  </sortState>
  <pageMargins left="0.25" right="0.25" top="0.11458333333333333" bottom="9.375E-2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Sheet4</vt:lpstr>
      <vt:lpstr>List1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 i Kata</dc:creator>
  <cp:lastModifiedBy>racunovodstvo</cp:lastModifiedBy>
  <cp:lastPrinted>2019-05-23T09:59:59Z</cp:lastPrinted>
  <dcterms:created xsi:type="dcterms:W3CDTF">2016-12-06T20:31:34Z</dcterms:created>
  <dcterms:modified xsi:type="dcterms:W3CDTF">2019-06-14T07:09:18Z</dcterms:modified>
</cp:coreProperties>
</file>