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1025" activeTab="3"/>
  </bookViews>
  <sheets>
    <sheet name="Sheet1" sheetId="2" r:id="rId1"/>
    <sheet name="Sheet2" sheetId="3" r:id="rId2"/>
    <sheet name="Sheet4" sheetId="5" r:id="rId3"/>
    <sheet name="List1" sheetId="1" r:id="rId4"/>
    <sheet name="Sheet3" sheetId="4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V26"/>
  <c r="U26"/>
  <c r="L132" l="1"/>
  <c r="L131"/>
  <c r="L130"/>
  <c r="L129"/>
  <c r="L128"/>
  <c r="L127"/>
  <c r="L126"/>
  <c r="L125"/>
  <c r="L124"/>
  <c r="L123"/>
  <c r="L122"/>
  <c r="L121"/>
  <c r="L120"/>
  <c r="B132"/>
  <c r="B131"/>
  <c r="B130"/>
  <c r="B129"/>
  <c r="B128"/>
  <c r="B127"/>
  <c r="B126"/>
  <c r="B125"/>
  <c r="B124"/>
  <c r="B121"/>
  <c r="B123"/>
  <c r="B122"/>
  <c r="B120"/>
  <c r="K97"/>
  <c r="R24"/>
  <c r="D31"/>
  <c r="S37"/>
  <c r="S36"/>
  <c r="R27"/>
  <c r="R26"/>
  <c r="R25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C48" l="1"/>
  <c r="B92"/>
  <c r="B91"/>
  <c r="B90"/>
  <c r="B89"/>
  <c r="B88"/>
  <c r="B87"/>
  <c r="I32"/>
  <c r="W11"/>
  <c r="W27"/>
  <c r="W26"/>
  <c r="W25"/>
  <c r="W24"/>
  <c r="W23"/>
  <c r="W22"/>
  <c r="W21"/>
  <c r="W20"/>
  <c r="W19"/>
  <c r="W18"/>
  <c r="W17"/>
  <c r="W16"/>
  <c r="W15"/>
  <c r="W14"/>
  <c r="W13"/>
  <c r="W12"/>
  <c r="W10"/>
  <c r="W9"/>
  <c r="W8"/>
  <c r="W7"/>
  <c r="W6"/>
  <c r="W5"/>
  <c r="W4"/>
  <c r="W3"/>
  <c r="S38"/>
  <c r="P38"/>
  <c r="O38"/>
  <c r="N38"/>
  <c r="M38"/>
  <c r="L38"/>
  <c r="K38"/>
  <c r="J38"/>
  <c r="I38"/>
  <c r="H38"/>
  <c r="G38"/>
  <c r="F38"/>
  <c r="E38"/>
  <c r="D38"/>
  <c r="B40"/>
  <c r="S4" l="1"/>
  <c r="T3"/>
  <c r="S3"/>
  <c r="S5"/>
  <c r="T4"/>
  <c r="T5"/>
  <c r="S27"/>
  <c r="T27" s="1"/>
  <c r="S24"/>
  <c r="S22"/>
  <c r="T22" s="1"/>
  <c r="S20"/>
  <c r="T20" s="1"/>
  <c r="S18"/>
  <c r="S16"/>
  <c r="T16" s="1"/>
  <c r="S14"/>
  <c r="T14" s="1"/>
  <c r="S12"/>
  <c r="T12" s="1"/>
  <c r="S10"/>
  <c r="T10" s="1"/>
  <c r="S8"/>
  <c r="T8" s="1"/>
  <c r="S6"/>
  <c r="T6" s="1"/>
  <c r="S26"/>
  <c r="S25"/>
  <c r="T25" s="1"/>
  <c r="S23"/>
  <c r="T23" s="1"/>
  <c r="S21"/>
  <c r="T21" s="1"/>
  <c r="S19"/>
  <c r="T19" s="1"/>
  <c r="S17"/>
  <c r="T17" s="1"/>
  <c r="S15"/>
  <c r="T15" s="1"/>
  <c r="S13"/>
  <c r="T13" s="1"/>
  <c r="S11"/>
  <c r="T11" s="1"/>
  <c r="S9"/>
  <c r="T9" s="1"/>
  <c r="S7"/>
  <c r="T7" s="1"/>
  <c r="F52"/>
  <c r="J54" s="1"/>
  <c r="D54" s="1"/>
  <c r="T97"/>
  <c r="D30"/>
  <c r="T18"/>
  <c r="N54" l="1"/>
  <c r="D32"/>
  <c r="D34"/>
  <c r="D35"/>
  <c r="E87" s="1"/>
  <c r="D33"/>
  <c r="H32"/>
  <c r="H31"/>
  <c r="H34"/>
  <c r="H35"/>
  <c r="H33"/>
  <c r="H30"/>
  <c r="N31"/>
  <c r="N35"/>
  <c r="N33"/>
  <c r="N34"/>
  <c r="N32"/>
  <c r="N30"/>
  <c r="F32"/>
  <c r="F31"/>
  <c r="F35"/>
  <c r="F33"/>
  <c r="F34"/>
  <c r="F30"/>
  <c r="O31"/>
  <c r="O35"/>
  <c r="O33"/>
  <c r="O30"/>
  <c r="O34"/>
  <c r="O32"/>
  <c r="K31"/>
  <c r="K35"/>
  <c r="K33"/>
  <c r="K30"/>
  <c r="K34"/>
  <c r="K32"/>
  <c r="G32"/>
  <c r="G31"/>
  <c r="G35"/>
  <c r="G33"/>
  <c r="G30"/>
  <c r="G34"/>
  <c r="L31"/>
  <c r="L34"/>
  <c r="L32"/>
  <c r="L35"/>
  <c r="L33"/>
  <c r="L30"/>
  <c r="P31"/>
  <c r="P34"/>
  <c r="P32"/>
  <c r="P35"/>
  <c r="P33"/>
  <c r="P30"/>
  <c r="J31"/>
  <c r="J35"/>
  <c r="J33"/>
  <c r="J34"/>
  <c r="J32"/>
  <c r="J30"/>
  <c r="M31"/>
  <c r="M35"/>
  <c r="M33"/>
  <c r="M34"/>
  <c r="M32"/>
  <c r="M30"/>
  <c r="I31"/>
  <c r="I34"/>
  <c r="I35"/>
  <c r="I33"/>
  <c r="I30"/>
  <c r="E31"/>
  <c r="E32"/>
  <c r="E34"/>
  <c r="E35"/>
  <c r="E33"/>
  <c r="E30"/>
  <c r="S34" l="1"/>
  <c r="S33"/>
  <c r="S32"/>
  <c r="S35"/>
  <c r="T26"/>
  <c r="S31"/>
  <c r="S30"/>
  <c r="V34"/>
  <c r="T24"/>
  <c r="U67" s="1"/>
  <c r="I74" l="1"/>
  <c r="I65" s="1"/>
</calcChain>
</file>

<file path=xl/sharedStrings.xml><?xml version="1.0" encoding="utf-8"?>
<sst xmlns="http://schemas.openxmlformats.org/spreadsheetml/2006/main" count="261" uniqueCount="174">
  <si>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</si>
  <si>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</si>
  <si>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</si>
  <si>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</si>
  <si>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</si>
  <si>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</si>
  <si>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</si>
  <si>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</si>
  <si>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</si>
  <si>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</si>
  <si>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</si>
  <si>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</si>
  <si>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</si>
  <si>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</si>
  <si>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</si>
  <si>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</si>
  <si>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</si>
  <si>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</si>
  <si>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</si>
  <si>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</si>
  <si>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</si>
  <si>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</si>
  <si>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</si>
  <si>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</si>
  <si>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</si>
  <si>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UČENIK</t>
  </si>
  <si>
    <t>PREDMETI</t>
  </si>
  <si>
    <t>IZOSTANCI</t>
  </si>
  <si>
    <t>PROSJEK</t>
  </si>
  <si>
    <t>VRLODOBRIH</t>
  </si>
  <si>
    <t>DOBRIH</t>
  </si>
  <si>
    <t>DOVOLJNIH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</si>
  <si>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</si>
  <si>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</si>
  <si>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</si>
  <si>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</si>
  <si>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</si>
  <si>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</si>
  <si>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</si>
  <si>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</si>
  <si>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</si>
  <si>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</si>
  <si>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ODLIČNIH</t>
  </si>
  <si>
    <t>Matematika</t>
  </si>
  <si>
    <t>razreda</t>
  </si>
  <si>
    <t xml:space="preserve">Srednja ocjena </t>
  </si>
  <si>
    <t>Bazina Stipe</t>
  </si>
  <si>
    <t>Hrvatski jezik</t>
  </si>
  <si>
    <t>Engleski jezik</t>
  </si>
  <si>
    <t>Vjeronauk</t>
  </si>
  <si>
    <t>TZK-a</t>
  </si>
  <si>
    <t>Politika i gospodarstvo</t>
  </si>
  <si>
    <t>Prijevoz Tereta</t>
  </si>
  <si>
    <t>Poslovanje poduzeća</t>
  </si>
  <si>
    <t>Prijevoz putnika</t>
  </si>
  <si>
    <t>Ekonomika prometa</t>
  </si>
  <si>
    <t>Prometna tehnika</t>
  </si>
  <si>
    <t>Praktična nastava</t>
  </si>
  <si>
    <t>IP Engleski jezik</t>
  </si>
  <si>
    <t>Bošnjak Zvonimir</t>
  </si>
  <si>
    <t>Gilić Marko</t>
  </si>
  <si>
    <t>Gusić Janjić Tomislav</t>
  </si>
  <si>
    <t>Jenjić Mihael</t>
  </si>
  <si>
    <t>Jukić Petar Krešimir</t>
  </si>
  <si>
    <t>Jurela Ivan</t>
  </si>
  <si>
    <t>Jurko Klara</t>
  </si>
  <si>
    <t>Koprčina Filip</t>
  </si>
  <si>
    <t>Križanac Josip</t>
  </si>
  <si>
    <t>Lelas Mario</t>
  </si>
  <si>
    <t>Mastelić Jakov</t>
  </si>
  <si>
    <t>Omrčen Miro</t>
  </si>
  <si>
    <t>Paleško Antonio</t>
  </si>
  <si>
    <t>Radan Leonardo</t>
  </si>
  <si>
    <t>Sablić Vinko</t>
  </si>
  <si>
    <t>Slišković Mirko</t>
  </si>
  <si>
    <t>Smoljo Josip</t>
  </si>
  <si>
    <t>Šipić Ante</t>
  </si>
  <si>
    <t>Tadić Ivan</t>
  </si>
  <si>
    <t>Tadić Petar</t>
  </si>
  <si>
    <t>Talaja Dalibor</t>
  </si>
  <si>
    <t>Vuco Mario</t>
  </si>
  <si>
    <t>Vučić Lucija</t>
  </si>
  <si>
    <t>Župić Karlo</t>
  </si>
  <si>
    <t>Razred:</t>
  </si>
  <si>
    <t>Razrednik:</t>
  </si>
  <si>
    <t>Nadnevak:</t>
  </si>
  <si>
    <t>1. BROJNO STANJE UČENIKA:</t>
  </si>
  <si>
    <t>a)</t>
  </si>
  <si>
    <t>UK.</t>
  </si>
  <si>
    <t>Ž.</t>
  </si>
  <si>
    <t>M.</t>
  </si>
  <si>
    <t>STR.J.</t>
  </si>
  <si>
    <t>PON.</t>
  </si>
  <si>
    <t xml:space="preserve">b) </t>
  </si>
  <si>
    <t>RAZLIKOVNI ISPITI:</t>
  </si>
  <si>
    <t>2: ANALIZA REZULTATA RADA , USPJEH U UČENJU :</t>
  </si>
  <si>
    <t>odličnih</t>
  </si>
  <si>
    <t>vrlo dobrih</t>
  </si>
  <si>
    <t>dobrih</t>
  </si>
  <si>
    <t>dovoljnih</t>
  </si>
  <si>
    <t>POZITIVNO OCJENJENIH:</t>
  </si>
  <si>
    <t>b)</t>
  </si>
  <si>
    <t>NEGATIVNO OCJENJENIH:</t>
  </si>
  <si>
    <t>s 1 neg.</t>
  </si>
  <si>
    <t>s  2 neg</t>
  </si>
  <si>
    <t>M:</t>
  </si>
  <si>
    <t>Ž:</t>
  </si>
  <si>
    <t xml:space="preserve"> c) BROJ NEGATIVNIH PO PREDMETIMA:</t>
  </si>
  <si>
    <t>OPĆEOBRAZOVNI PRED:</t>
  </si>
  <si>
    <t>PREDMETI STRUKE:</t>
  </si>
  <si>
    <t>PR: NASTAVNIK :</t>
  </si>
  <si>
    <t>REZULTATI SA SJEDNICE RZ-e i RV-a</t>
  </si>
  <si>
    <t>4F</t>
  </si>
  <si>
    <t>RAZRED</t>
  </si>
  <si>
    <t>Prijevoz tereta</t>
  </si>
  <si>
    <t>3. ODNOS UČENIKA PREMA RADNIM OBAVEZAMA</t>
  </si>
  <si>
    <t>a) IZOSTANCI:</t>
  </si>
  <si>
    <t>OPRAVDANI:</t>
  </si>
  <si>
    <t>NEOPRAVDANI:</t>
  </si>
  <si>
    <t>UKUPNO:</t>
  </si>
  <si>
    <t>po učeniku:</t>
  </si>
  <si>
    <t>b) ODGOJNE MJERE</t>
  </si>
  <si>
    <t>Nagrada:</t>
  </si>
  <si>
    <t>Pohvala:</t>
  </si>
  <si>
    <t>Ukor:</t>
  </si>
  <si>
    <t>Opomena</t>
  </si>
  <si>
    <t>pred</t>
  </si>
  <si>
    <t>isključenje:</t>
  </si>
  <si>
    <t>4:  REALIZACIJA:</t>
  </si>
  <si>
    <t>RB.</t>
  </si>
  <si>
    <t>Predmet:</t>
  </si>
  <si>
    <t>Realizirano:</t>
  </si>
  <si>
    <t>Razlika:</t>
  </si>
  <si>
    <t>Predmetni nastavnik:</t>
  </si>
  <si>
    <t xml:space="preserve">Planirano  :         </t>
  </si>
  <si>
    <t>Natalija Ivandić</t>
  </si>
  <si>
    <t>23.5.2019.</t>
  </si>
  <si>
    <t>/</t>
  </si>
  <si>
    <t>s 3 neg.</t>
  </si>
  <si>
    <t>s 4 neg i više:</t>
  </si>
  <si>
    <t>neocjenjeno:</t>
  </si>
  <si>
    <t>B.Romac</t>
  </si>
  <si>
    <t>A.Šimac</t>
  </si>
  <si>
    <t>L.Kosor</t>
  </si>
  <si>
    <t>I: Modrić</t>
  </si>
  <si>
    <t>N. Ivandić</t>
  </si>
  <si>
    <t>P. Čavčić</t>
  </si>
  <si>
    <t>M.Barać</t>
  </si>
  <si>
    <t>P.Čavčić</t>
  </si>
  <si>
    <t>I.Vukasović</t>
  </si>
  <si>
    <t>A.Vučković</t>
  </si>
  <si>
    <t>I.Kerekeš</t>
  </si>
  <si>
    <t>I.Ker. I Vuk.</t>
  </si>
  <si>
    <t>Jurko klara</t>
  </si>
  <si>
    <t>S.Bazina , M.Gilić</t>
  </si>
  <si>
    <t>M.Jenjić,J.Križanac</t>
  </si>
  <si>
    <t>J.Smoljo,A.Šipić</t>
  </si>
  <si>
    <t>M.Vuco,L.Vučić</t>
  </si>
  <si>
    <t>T.Gusić,F.Koprčina</t>
  </si>
  <si>
    <t>J.Mastelić,M.Omrčen</t>
  </si>
  <si>
    <t>A.Paleško,L.Radan</t>
  </si>
  <si>
    <t>V.Sablić,P.Tadić</t>
  </si>
  <si>
    <t>D.Talaja,</t>
  </si>
  <si>
    <t>Z.Bošnjak,K.Župić</t>
  </si>
  <si>
    <t>M.Lelas,M.Slišković</t>
  </si>
  <si>
    <t>T.Gusić,J.Smoljo</t>
  </si>
  <si>
    <t>M.Jenjić,P.Tadić</t>
  </si>
  <si>
    <t>D.Talaja,V.Sablić</t>
  </si>
  <si>
    <t>M.Vuco,M.Slišković</t>
  </si>
  <si>
    <t>M.Omrčen</t>
  </si>
  <si>
    <t>Opomena:10</t>
  </si>
  <si>
    <t>Negativnih</t>
  </si>
  <si>
    <t>Prosjek</t>
  </si>
  <si>
    <t>Vladanje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</si>
</sst>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Protection="1"/>
    <xf numFmtId="0" fontId="0" fillId="0" borderId="14" xfId="0" applyBorder="1" applyAlignment="1">
      <alignment horizontal="center" vertical="center"/>
    </xf>
    <xf numFmtId="0" fontId="0" fillId="0" borderId="12" xfId="0" applyBorder="1" applyProtection="1"/>
    <xf numFmtId="0" fontId="0" fillId="0" borderId="11" xfId="0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1" fillId="6" borderId="13" xfId="0" applyFont="1" applyFill="1" applyBorder="1" applyAlignment="1" applyProtection="1">
      <alignment vertical="center" textRotation="255"/>
      <protection locked="0"/>
    </xf>
    <xf numFmtId="0" fontId="1" fillId="3" borderId="13" xfId="0" applyFont="1" applyFill="1" applyBorder="1" applyAlignment="1" applyProtection="1">
      <alignment vertical="center" textRotation="255"/>
      <protection locked="0"/>
    </xf>
    <xf numFmtId="0" fontId="0" fillId="0" borderId="17" xfId="0" applyBorder="1"/>
    <xf numFmtId="0" fontId="0" fillId="3" borderId="18" xfId="0" applyFill="1" applyBorder="1"/>
    <xf numFmtId="0" fontId="0" fillId="6" borderId="18" xfId="0" applyFill="1" applyBorder="1"/>
    <xf numFmtId="0" fontId="0" fillId="4" borderId="18" xfId="0" applyFill="1" applyBorder="1"/>
    <xf numFmtId="0" fontId="0" fillId="0" borderId="19" xfId="0" applyBorder="1"/>
    <xf numFmtId="0" fontId="0" fillId="2" borderId="20" xfId="0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 applyProtection="1"/>
    <xf numFmtId="0" fontId="0" fillId="0" borderId="16" xfId="0" applyBorder="1" applyAlignment="1">
      <alignment horizontal="center" vertical="center"/>
    </xf>
    <xf numFmtId="0" fontId="3" fillId="3" borderId="13" xfId="0" applyFont="1" applyFill="1" applyBorder="1" applyAlignment="1" applyProtection="1">
      <alignment vertical="center" textRotation="90" wrapText="1"/>
      <protection locked="0"/>
    </xf>
    <xf numFmtId="0" fontId="3" fillId="6" borderId="13" xfId="0" applyFont="1" applyFill="1" applyBorder="1" applyAlignment="1" applyProtection="1">
      <alignment vertical="center" textRotation="90" wrapText="1"/>
      <protection locked="0"/>
    </xf>
    <xf numFmtId="0" fontId="0" fillId="4" borderId="13" xfId="0" applyFont="1" applyFill="1" applyBorder="1" applyAlignment="1" applyProtection="1">
      <alignment vertical="center" textRotation="90"/>
      <protection locked="0"/>
    </xf>
    <xf numFmtId="0" fontId="0" fillId="0" borderId="12" xfId="0" applyFont="1" applyBorder="1" applyAlignment="1" applyProtection="1">
      <alignment vertical="center" textRotation="90"/>
      <protection locked="0"/>
    </xf>
    <xf numFmtId="0" fontId="0" fillId="0" borderId="11" xfId="0" applyBorder="1"/>
    <xf numFmtId="0" fontId="0" fillId="7" borderId="0" xfId="0" applyFill="1" applyBorder="1" applyProtection="1">
      <protection locked="0"/>
    </xf>
    <xf numFmtId="0" fontId="0" fillId="7" borderId="0" xfId="0" applyFill="1" applyBorder="1" applyProtection="1"/>
    <xf numFmtId="0" fontId="0" fillId="7" borderId="11" xfId="0" applyFill="1" applyBorder="1" applyProtection="1">
      <protection locked="0"/>
    </xf>
    <xf numFmtId="0" fontId="0" fillId="7" borderId="11" xfId="0" applyFill="1" applyBorder="1" applyProtection="1"/>
    <xf numFmtId="0" fontId="0" fillId="3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0" xfId="0" applyAlignment="1"/>
    <xf numFmtId="0" fontId="0" fillId="0" borderId="0" xfId="0" applyAlignment="1">
      <alignment horizontal="left"/>
    </xf>
    <xf numFmtId="49" fontId="0" fillId="0" borderId="0" xfId="0" applyNumberFormat="1"/>
    <xf numFmtId="0" fontId="2" fillId="0" borderId="0" xfId="0" applyFont="1"/>
    <xf numFmtId="0" fontId="0" fillId="3" borderId="8" xfId="0" applyFill="1" applyBorder="1" applyAlignment="1" applyProtection="1">
      <alignment horizontal="center"/>
    </xf>
    <xf numFmtId="2" fontId="5" fillId="6" borderId="8" xfId="0" applyNumberFormat="1" applyFont="1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2" fontId="5" fillId="6" borderId="24" xfId="0" applyNumberFormat="1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2" fontId="5" fillId="7" borderId="9" xfId="0" applyNumberFormat="1" applyFont="1" applyFill="1" applyBorder="1" applyAlignment="1" applyProtection="1">
      <alignment horizontal="center"/>
    </xf>
    <xf numFmtId="0" fontId="0" fillId="7" borderId="11" xfId="0" applyFill="1" applyBorder="1" applyAlignment="1" applyProtection="1">
      <alignment horizontal="center"/>
    </xf>
    <xf numFmtId="2" fontId="5" fillId="7" borderId="11" xfId="0" applyNumberFormat="1" applyFont="1" applyFill="1" applyBorder="1" applyAlignment="1" applyProtection="1">
      <alignment horizontal="center"/>
    </xf>
    <xf numFmtId="2" fontId="6" fillId="0" borderId="0" xfId="0" applyNumberFormat="1" applyFont="1" applyBorder="1"/>
    <xf numFmtId="2" fontId="6" fillId="3" borderId="12" xfId="0" applyNumberFormat="1" applyFont="1" applyFill="1" applyBorder="1" applyAlignment="1" applyProtection="1">
      <alignment horizontal="center" vertical="center"/>
    </xf>
    <xf numFmtId="2" fontId="6" fillId="6" borderId="13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/>
    </xf>
    <xf numFmtId="2" fontId="5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>
      <alignment horizontal="center"/>
    </xf>
    <xf numFmtId="1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0" fillId="0" borderId="25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/>
    <xf numFmtId="0" fontId="6" fillId="0" borderId="8" xfId="0" applyFont="1" applyBorder="1"/>
    <xf numFmtId="0" fontId="6" fillId="0" borderId="23" xfId="0" applyFont="1" applyBorder="1"/>
    <xf numFmtId="0" fontId="5" fillId="0" borderId="16" xfId="0" applyFont="1" applyBorder="1"/>
    <xf numFmtId="0" fontId="9" fillId="0" borderId="8" xfId="0" applyFont="1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3" xfId="0" applyBorder="1" applyAlignment="1">
      <alignment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Fill="1" applyBorder="1"/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1114425</xdr:colOff>
      <xdr:row>1</xdr:row>
      <xdr:rowOff>1857375</xdr:rowOff>
    </xdr:to>
    <xdr:cxnSp macro="">
      <xdr:nvCxnSpPr>
        <xdr:cNvPr id="3" name="Ravni poveznik 2"/>
        <xdr:cNvCxnSpPr/>
      </xdr:nvCxnSpPr>
      <xdr:spPr>
        <a:xfrm>
          <a:off x="95250" y="57150"/>
          <a:ext cx="1285875" cy="1990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3" sqref="K33:K3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136" zoomScaleNormal="136" workbookViewId="0">
      <selection activeCell="Q3" sqref="Q3"/>
    </sheetView>
  </sheetViews>
  <sheetFormatPr defaultRowHeight="15"/>
  <cols>
    <col min="1" max="1" width="3.7109375" customWidth="1"/>
    <col min="2" max="2" width="14.7109375" customWidth="1"/>
    <col min="3" max="12" width="3.7109375" customWidth="1"/>
    <col min="13" max="13" width="3.5703125" customWidth="1"/>
    <col min="14" max="18" width="3.7109375" customWidth="1"/>
    <col min="19" max="19" width="3.85546875" customWidth="1"/>
    <col min="20" max="20" width="3" customWidth="1"/>
    <col min="21" max="23" width="3.7109375" customWidth="1"/>
    <col min="25" max="25" width="9.140625" style="103"/>
  </cols>
  <sheetData>
    <row r="1" spans="1:25">
      <c r="A1" s="1"/>
      <c r="B1" s="2" t="s">
        <v>113</v>
      </c>
      <c r="C1" s="24" t="s">
        <v>112</v>
      </c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7"/>
      <c r="U1" s="28" t="s">
        <v>27</v>
      </c>
      <c r="V1" s="2"/>
      <c r="W1" s="3"/>
      <c r="X1" s="9"/>
    </row>
    <row r="2" spans="1:25" ht="149.25" customHeight="1">
      <c r="A2" s="4"/>
      <c r="B2" s="17" t="s">
        <v>25</v>
      </c>
      <c r="C2" s="36" t="s">
        <v>26</v>
      </c>
      <c r="D2" s="33" t="s">
        <v>47</v>
      </c>
      <c r="E2" s="34" t="s">
        <v>48</v>
      </c>
      <c r="F2" s="33" t="s">
        <v>49</v>
      </c>
      <c r="G2" s="34" t="s">
        <v>50</v>
      </c>
      <c r="H2" s="33" t="s">
        <v>43</v>
      </c>
      <c r="I2" s="34" t="s">
        <v>51</v>
      </c>
      <c r="J2" s="33" t="s">
        <v>52</v>
      </c>
      <c r="K2" s="34" t="s">
        <v>53</v>
      </c>
      <c r="L2" s="33" t="s">
        <v>54</v>
      </c>
      <c r="M2" s="34" t="s">
        <v>55</v>
      </c>
      <c r="N2" s="33" t="s">
        <v>56</v>
      </c>
      <c r="O2" s="34" t="s">
        <v>57</v>
      </c>
      <c r="P2" s="33" t="s">
        <v>58</v>
      </c>
      <c r="Q2" s="22" t="s">
        <v>173</v>
      </c>
      <c r="R2" s="23" t="s">
        <v>171</v>
      </c>
      <c r="S2" s="22" t="s">
        <v>172</v>
      </c>
      <c r="T2" s="35" t="s">
        <v>39</v>
      </c>
      <c r="U2" s="18" t="s">
        <v>36</v>
      </c>
      <c r="V2" s="19" t="s">
        <v>37</v>
      </c>
      <c r="W2" s="29" t="s">
        <v>38</v>
      </c>
      <c r="Y2" s="104"/>
    </row>
    <row r="3" spans="1:25">
      <c r="A3" s="30" t="s">
        <v>0</v>
      </c>
      <c r="B3" s="20" t="s">
        <v>46</v>
      </c>
      <c r="C3" s="21"/>
      <c r="D3" s="42">
        <v>3</v>
      </c>
      <c r="E3" s="43">
        <v>2</v>
      </c>
      <c r="F3" s="42">
        <v>4</v>
      </c>
      <c r="G3" s="43">
        <v>5</v>
      </c>
      <c r="H3" s="42">
        <v>2</v>
      </c>
      <c r="I3" s="43">
        <v>3</v>
      </c>
      <c r="J3" s="42">
        <v>3</v>
      </c>
      <c r="K3" s="43">
        <v>2</v>
      </c>
      <c r="L3" s="42">
        <v>2</v>
      </c>
      <c r="M3" s="43">
        <v>2</v>
      </c>
      <c r="N3" s="42">
        <v>3</v>
      </c>
      <c r="O3" s="43">
        <v>5</v>
      </c>
      <c r="P3" s="42">
        <v>2</v>
      </c>
      <c r="Q3" s="43"/>
      <c r="R3" s="63">
        <f>COUNTIF(D3:Q3,1)</f>
        <v>0</v>
      </c>
      <c r="S3" s="64">
        <f>SUM(D3:Q3)/B42</f>
        <v>2.9230769230769229</v>
      </c>
      <c r="T3" s="78">
        <f>SUM(D3:P3)/B42</f>
        <v>2.9230769230769229</v>
      </c>
      <c r="U3" s="117">
        <v>108</v>
      </c>
      <c r="V3" s="117">
        <v>23</v>
      </c>
      <c r="W3" s="118">
        <f>U3+V3</f>
        <v>131</v>
      </c>
      <c r="Y3" s="78">
        <v>2.9230769230769229</v>
      </c>
    </row>
    <row r="4" spans="1:25">
      <c r="A4" s="30" t="s">
        <v>1</v>
      </c>
      <c r="B4" s="20" t="s">
        <v>59</v>
      </c>
      <c r="C4" s="21"/>
      <c r="D4" s="42">
        <v>4</v>
      </c>
      <c r="E4" s="43">
        <v>2</v>
      </c>
      <c r="F4" s="42">
        <v>5</v>
      </c>
      <c r="G4" s="43">
        <v>5</v>
      </c>
      <c r="H4" s="42">
        <v>2</v>
      </c>
      <c r="I4" s="43">
        <v>4</v>
      </c>
      <c r="J4" s="42">
        <v>5</v>
      </c>
      <c r="K4" s="43">
        <v>3</v>
      </c>
      <c r="L4" s="42">
        <v>3</v>
      </c>
      <c r="M4" s="43">
        <v>3</v>
      </c>
      <c r="N4" s="42">
        <v>3</v>
      </c>
      <c r="O4" s="43">
        <v>5</v>
      </c>
      <c r="P4" s="42">
        <v>2</v>
      </c>
      <c r="Q4" s="43"/>
      <c r="R4" s="63">
        <f t="shared" ref="R4:R27" si="0">COUNTIF(D4:Q4,1)</f>
        <v>0</v>
      </c>
      <c r="S4" s="64">
        <f>SUM(D4:Q4)/B42</f>
        <v>3.5384615384615383</v>
      </c>
      <c r="T4" s="78">
        <f>SUM(D4:S4)/B42</f>
        <v>3.8106508875739644</v>
      </c>
      <c r="U4" s="117">
        <v>63</v>
      </c>
      <c r="V4" s="117">
        <v>8</v>
      </c>
      <c r="W4" s="118">
        <f t="shared" ref="W4:W27" si="1">U4+V4</f>
        <v>71</v>
      </c>
      <c r="Y4" s="78">
        <v>3.8106508875739644</v>
      </c>
    </row>
    <row r="5" spans="1:25">
      <c r="A5" s="30" t="s">
        <v>2</v>
      </c>
      <c r="B5" s="20" t="s">
        <v>60</v>
      </c>
      <c r="C5" s="21"/>
      <c r="D5" s="42">
        <v>4</v>
      </c>
      <c r="E5" s="43">
        <v>2</v>
      </c>
      <c r="F5" s="42">
        <v>4</v>
      </c>
      <c r="G5" s="43">
        <v>5</v>
      </c>
      <c r="H5" s="42">
        <v>2</v>
      </c>
      <c r="I5" s="43">
        <v>3</v>
      </c>
      <c r="J5" s="42">
        <v>3</v>
      </c>
      <c r="K5" s="43">
        <v>2</v>
      </c>
      <c r="L5" s="42">
        <v>2</v>
      </c>
      <c r="M5" s="43">
        <v>3</v>
      </c>
      <c r="N5" s="42">
        <v>4</v>
      </c>
      <c r="O5" s="43">
        <v>5</v>
      </c>
      <c r="P5" s="42">
        <v>3</v>
      </c>
      <c r="Q5" s="43"/>
      <c r="R5" s="63">
        <f t="shared" si="0"/>
        <v>0</v>
      </c>
      <c r="S5" s="64">
        <f>SUM(D5:Q5)/B42</f>
        <v>3.2307692307692308</v>
      </c>
      <c r="T5" s="78">
        <f>SUM(D5:S5)/B42</f>
        <v>3.4792899408284024</v>
      </c>
      <c r="U5" s="117">
        <v>162</v>
      </c>
      <c r="V5" s="117">
        <v>15</v>
      </c>
      <c r="W5" s="118">
        <f t="shared" si="1"/>
        <v>177</v>
      </c>
      <c r="Y5" s="78">
        <v>3.4792899408284024</v>
      </c>
    </row>
    <row r="6" spans="1:25">
      <c r="A6" s="30" t="s">
        <v>3</v>
      </c>
      <c r="B6" s="20" t="s">
        <v>61</v>
      </c>
      <c r="C6" s="21"/>
      <c r="D6" s="42">
        <v>3</v>
      </c>
      <c r="E6" s="43">
        <v>2</v>
      </c>
      <c r="F6" s="42">
        <v>4</v>
      </c>
      <c r="G6" s="43">
        <v>4</v>
      </c>
      <c r="H6" s="42">
        <v>2</v>
      </c>
      <c r="I6" s="43">
        <v>2</v>
      </c>
      <c r="J6" s="42">
        <v>3</v>
      </c>
      <c r="K6" s="43">
        <v>2</v>
      </c>
      <c r="L6" s="42">
        <v>2</v>
      </c>
      <c r="M6" s="43">
        <v>2</v>
      </c>
      <c r="N6" s="42">
        <v>3</v>
      </c>
      <c r="O6" s="43">
        <v>5</v>
      </c>
      <c r="P6" s="42">
        <v>2</v>
      </c>
      <c r="Q6" s="43"/>
      <c r="R6" s="63">
        <f t="shared" si="0"/>
        <v>0</v>
      </c>
      <c r="S6" s="64">
        <f>SUM(D6:Q6)/B42</f>
        <v>2.7692307692307692</v>
      </c>
      <c r="T6" s="78">
        <f>SUM(D6:S6)/B42</f>
        <v>2.9822485207100589</v>
      </c>
      <c r="U6" s="117">
        <v>46</v>
      </c>
      <c r="V6" s="117">
        <v>23</v>
      </c>
      <c r="W6" s="118">
        <f t="shared" si="1"/>
        <v>69</v>
      </c>
      <c r="Y6" s="78">
        <v>2.9822485207100589</v>
      </c>
    </row>
    <row r="7" spans="1:25">
      <c r="A7" s="30" t="s">
        <v>4</v>
      </c>
      <c r="B7" s="20" t="s">
        <v>62</v>
      </c>
      <c r="C7" s="21"/>
      <c r="D7" s="42">
        <v>4</v>
      </c>
      <c r="E7" s="43">
        <v>2</v>
      </c>
      <c r="F7" s="42">
        <v>5</v>
      </c>
      <c r="G7" s="43">
        <v>5</v>
      </c>
      <c r="H7" s="42">
        <v>2</v>
      </c>
      <c r="I7" s="43">
        <v>3</v>
      </c>
      <c r="J7" s="42">
        <v>3</v>
      </c>
      <c r="K7" s="43">
        <v>2</v>
      </c>
      <c r="L7" s="42">
        <v>3</v>
      </c>
      <c r="M7" s="43">
        <v>3</v>
      </c>
      <c r="N7" s="42">
        <v>4</v>
      </c>
      <c r="O7" s="43">
        <v>5</v>
      </c>
      <c r="P7" s="42">
        <v>4</v>
      </c>
      <c r="Q7" s="43"/>
      <c r="R7" s="63">
        <f t="shared" si="0"/>
        <v>0</v>
      </c>
      <c r="S7" s="64">
        <f>SUM(D7:Q7)/B42</f>
        <v>3.4615384615384617</v>
      </c>
      <c r="T7" s="78">
        <f>SUM(D7:S7)/B42</f>
        <v>3.7278106508875739</v>
      </c>
      <c r="U7" s="117">
        <v>124</v>
      </c>
      <c r="V7" s="117">
        <v>20</v>
      </c>
      <c r="W7" s="118">
        <f t="shared" si="1"/>
        <v>144</v>
      </c>
      <c r="Y7" s="78">
        <v>3.7278106508875739</v>
      </c>
    </row>
    <row r="8" spans="1:25">
      <c r="A8" s="30" t="s">
        <v>5</v>
      </c>
      <c r="B8" s="20" t="s">
        <v>63</v>
      </c>
      <c r="C8" s="21"/>
      <c r="D8" s="42">
        <v>5</v>
      </c>
      <c r="E8" s="43">
        <v>4</v>
      </c>
      <c r="F8" s="42">
        <v>5</v>
      </c>
      <c r="G8" s="43">
        <v>5</v>
      </c>
      <c r="H8" s="42">
        <v>5</v>
      </c>
      <c r="I8" s="43">
        <v>5</v>
      </c>
      <c r="J8" s="42">
        <v>5</v>
      </c>
      <c r="K8" s="43">
        <v>5</v>
      </c>
      <c r="L8" s="42">
        <v>5</v>
      </c>
      <c r="M8" s="43">
        <v>5</v>
      </c>
      <c r="N8" s="42">
        <v>5</v>
      </c>
      <c r="O8" s="43">
        <v>5</v>
      </c>
      <c r="P8" s="42">
        <v>4</v>
      </c>
      <c r="Q8" s="43"/>
      <c r="R8" s="63">
        <f t="shared" si="0"/>
        <v>0</v>
      </c>
      <c r="S8" s="64">
        <f>SUM(D8:Q8)/B42</f>
        <v>4.8461538461538458</v>
      </c>
      <c r="T8" s="78">
        <f>SUM(D8:S8)/B42</f>
        <v>5.2189349112426031</v>
      </c>
      <c r="U8" s="117">
        <v>65</v>
      </c>
      <c r="V8" s="117">
        <v>5</v>
      </c>
      <c r="W8" s="118">
        <f t="shared" si="1"/>
        <v>70</v>
      </c>
      <c r="Y8" s="78">
        <v>5.2189349112426031</v>
      </c>
    </row>
    <row r="9" spans="1:25">
      <c r="A9" s="30" t="s">
        <v>6</v>
      </c>
      <c r="B9" s="20" t="s">
        <v>64</v>
      </c>
      <c r="C9" s="21"/>
      <c r="D9" s="42">
        <v>4</v>
      </c>
      <c r="E9" s="43">
        <v>4</v>
      </c>
      <c r="F9" s="42">
        <v>5</v>
      </c>
      <c r="G9" s="43">
        <v>5</v>
      </c>
      <c r="H9" s="42">
        <v>4</v>
      </c>
      <c r="I9" s="43">
        <v>5</v>
      </c>
      <c r="J9" s="42">
        <v>5</v>
      </c>
      <c r="K9" s="43">
        <v>4</v>
      </c>
      <c r="L9" s="42">
        <v>4</v>
      </c>
      <c r="M9" s="43">
        <v>4</v>
      </c>
      <c r="N9" s="42">
        <v>5</v>
      </c>
      <c r="O9" s="43">
        <v>5</v>
      </c>
      <c r="P9" s="42">
        <v>5</v>
      </c>
      <c r="Q9" s="43"/>
      <c r="R9" s="63">
        <f t="shared" si="0"/>
        <v>0</v>
      </c>
      <c r="S9" s="64">
        <f>SUM(D9:Q9)/B42</f>
        <v>4.5384615384615383</v>
      </c>
      <c r="T9" s="78">
        <f>SUM(D9:S9)/B42</f>
        <v>4.887573964497042</v>
      </c>
      <c r="U9" s="117">
        <v>150</v>
      </c>
      <c r="V9" s="117">
        <v>1</v>
      </c>
      <c r="W9" s="118">
        <f t="shared" si="1"/>
        <v>151</v>
      </c>
      <c r="Y9" s="78">
        <v>4.887573964497042</v>
      </c>
    </row>
    <row r="10" spans="1:25">
      <c r="A10" s="30" t="s">
        <v>7</v>
      </c>
      <c r="B10" s="20" t="s">
        <v>65</v>
      </c>
      <c r="C10" s="21"/>
      <c r="D10" s="42">
        <v>5</v>
      </c>
      <c r="E10" s="43">
        <v>5</v>
      </c>
      <c r="F10" s="42">
        <v>5</v>
      </c>
      <c r="G10" s="43">
        <v>5</v>
      </c>
      <c r="H10" s="42">
        <v>4</v>
      </c>
      <c r="I10" s="43">
        <v>5</v>
      </c>
      <c r="J10" s="42">
        <v>5</v>
      </c>
      <c r="K10" s="43">
        <v>4</v>
      </c>
      <c r="L10" s="42">
        <v>5</v>
      </c>
      <c r="M10" s="43">
        <v>4</v>
      </c>
      <c r="N10" s="42">
        <v>5</v>
      </c>
      <c r="O10" s="43">
        <v>5</v>
      </c>
      <c r="P10" s="42">
        <v>5</v>
      </c>
      <c r="Q10" s="43"/>
      <c r="R10" s="63">
        <f t="shared" si="0"/>
        <v>0</v>
      </c>
      <c r="S10" s="64">
        <f>SUM(D10:Q10)/B42</f>
        <v>4.7692307692307692</v>
      </c>
      <c r="T10" s="78">
        <f>SUM(D10:S10)/B42</f>
        <v>5.1360946745562135</v>
      </c>
      <c r="U10" s="117">
        <v>83</v>
      </c>
      <c r="V10" s="117">
        <v>5</v>
      </c>
      <c r="W10" s="118">
        <f t="shared" si="1"/>
        <v>88</v>
      </c>
      <c r="Y10" s="78">
        <v>5.1360946745562135</v>
      </c>
    </row>
    <row r="11" spans="1:25">
      <c r="A11" s="30" t="s">
        <v>8</v>
      </c>
      <c r="B11" s="20" t="s">
        <v>66</v>
      </c>
      <c r="C11" s="21"/>
      <c r="D11" s="42">
        <v>3</v>
      </c>
      <c r="E11" s="43">
        <v>2</v>
      </c>
      <c r="F11" s="42">
        <v>4</v>
      </c>
      <c r="G11" s="43">
        <v>5</v>
      </c>
      <c r="H11" s="42">
        <v>2</v>
      </c>
      <c r="I11" s="43">
        <v>2</v>
      </c>
      <c r="J11" s="42">
        <v>3</v>
      </c>
      <c r="K11" s="43">
        <v>2</v>
      </c>
      <c r="L11" s="42">
        <v>2</v>
      </c>
      <c r="M11" s="43">
        <v>3</v>
      </c>
      <c r="N11" s="42">
        <v>4</v>
      </c>
      <c r="O11" s="43">
        <v>5</v>
      </c>
      <c r="P11" s="42">
        <v>3</v>
      </c>
      <c r="Q11" s="43"/>
      <c r="R11" s="63">
        <f t="shared" si="0"/>
        <v>0</v>
      </c>
      <c r="S11" s="64">
        <f>SUM(D11:Q11)/B42</f>
        <v>3.0769230769230771</v>
      </c>
      <c r="T11" s="78">
        <f>SUM(D11:S11)/B42</f>
        <v>3.3136094674556213</v>
      </c>
      <c r="U11" s="117">
        <v>229</v>
      </c>
      <c r="V11" s="117">
        <v>17</v>
      </c>
      <c r="W11" s="118">
        <f t="shared" si="1"/>
        <v>246</v>
      </c>
      <c r="Y11" s="78">
        <v>3.3136094674556213</v>
      </c>
    </row>
    <row r="12" spans="1:25">
      <c r="A12" s="30" t="s">
        <v>9</v>
      </c>
      <c r="B12" s="20" t="s">
        <v>67</v>
      </c>
      <c r="C12" s="21"/>
      <c r="D12" s="42">
        <v>4</v>
      </c>
      <c r="E12" s="43">
        <v>3</v>
      </c>
      <c r="F12" s="42">
        <v>5</v>
      </c>
      <c r="G12" s="43">
        <v>5</v>
      </c>
      <c r="H12" s="42">
        <v>2</v>
      </c>
      <c r="I12" s="43">
        <v>4</v>
      </c>
      <c r="J12" s="42">
        <v>5</v>
      </c>
      <c r="K12" s="43">
        <v>3</v>
      </c>
      <c r="L12" s="42">
        <v>3</v>
      </c>
      <c r="M12" s="43">
        <v>4</v>
      </c>
      <c r="N12" s="42">
        <v>5</v>
      </c>
      <c r="O12" s="43">
        <v>5</v>
      </c>
      <c r="P12" s="42">
        <v>4</v>
      </c>
      <c r="Q12" s="43"/>
      <c r="R12" s="63">
        <f t="shared" si="0"/>
        <v>0</v>
      </c>
      <c r="S12" s="64">
        <f>SUM(D12:Q12)/B42</f>
        <v>4</v>
      </c>
      <c r="T12" s="78">
        <f>SUM(D12:S12)/B42</f>
        <v>4.3076923076923075</v>
      </c>
      <c r="U12" s="117">
        <v>114</v>
      </c>
      <c r="V12" s="117">
        <v>11</v>
      </c>
      <c r="W12" s="118">
        <f t="shared" si="1"/>
        <v>125</v>
      </c>
      <c r="Y12" s="78">
        <v>4.3076923076923075</v>
      </c>
    </row>
    <row r="13" spans="1:25">
      <c r="A13" s="30" t="s">
        <v>10</v>
      </c>
      <c r="B13" s="20" t="s">
        <v>68</v>
      </c>
      <c r="C13" s="21"/>
      <c r="D13" s="42">
        <v>4</v>
      </c>
      <c r="E13" s="43">
        <v>2</v>
      </c>
      <c r="F13" s="42">
        <v>5</v>
      </c>
      <c r="G13" s="43">
        <v>5</v>
      </c>
      <c r="H13" s="42">
        <v>2</v>
      </c>
      <c r="I13" s="43">
        <v>2</v>
      </c>
      <c r="J13" s="42">
        <v>3</v>
      </c>
      <c r="K13" s="43">
        <v>2</v>
      </c>
      <c r="L13" s="42">
        <v>2</v>
      </c>
      <c r="M13" s="43">
        <v>4</v>
      </c>
      <c r="N13" s="42">
        <v>4</v>
      </c>
      <c r="O13" s="43">
        <v>5</v>
      </c>
      <c r="P13" s="42">
        <v>3</v>
      </c>
      <c r="Q13" s="43"/>
      <c r="R13" s="63">
        <f t="shared" si="0"/>
        <v>0</v>
      </c>
      <c r="S13" s="64">
        <f>SUM(D13:Q13)/B42</f>
        <v>3.3076923076923075</v>
      </c>
      <c r="T13" s="78">
        <f>SUM(D13:S13)/B42</f>
        <v>3.5621301775147929</v>
      </c>
      <c r="U13" s="117">
        <v>186</v>
      </c>
      <c r="V13" s="117">
        <v>7</v>
      </c>
      <c r="W13" s="118">
        <f t="shared" si="1"/>
        <v>193</v>
      </c>
      <c r="Y13" s="78">
        <v>3.5621301775147929</v>
      </c>
    </row>
    <row r="14" spans="1:25">
      <c r="A14" s="30" t="s">
        <v>11</v>
      </c>
      <c r="B14" s="20" t="s">
        <v>69</v>
      </c>
      <c r="C14" s="21"/>
      <c r="D14" s="42">
        <v>3</v>
      </c>
      <c r="E14" s="43">
        <v>3</v>
      </c>
      <c r="F14" s="42">
        <v>5</v>
      </c>
      <c r="G14" s="43">
        <v>5</v>
      </c>
      <c r="H14" s="42">
        <v>2</v>
      </c>
      <c r="I14" s="43">
        <v>3</v>
      </c>
      <c r="J14" s="42">
        <v>3</v>
      </c>
      <c r="K14" s="43">
        <v>2</v>
      </c>
      <c r="L14" s="42">
        <v>2</v>
      </c>
      <c r="M14" s="43">
        <v>2</v>
      </c>
      <c r="N14" s="42">
        <v>3</v>
      </c>
      <c r="O14" s="43">
        <v>5</v>
      </c>
      <c r="P14" s="42">
        <v>4</v>
      </c>
      <c r="Q14" s="43"/>
      <c r="R14" s="63">
        <f t="shared" si="0"/>
        <v>0</v>
      </c>
      <c r="S14" s="64">
        <f>SUM(D14:Q14)/B42</f>
        <v>3.2307692307692308</v>
      </c>
      <c r="T14" s="78">
        <f>SUM(D14:S14)/B42</f>
        <v>3.4792899408284024</v>
      </c>
      <c r="U14" s="117">
        <v>76</v>
      </c>
      <c r="V14" s="117">
        <v>16</v>
      </c>
      <c r="W14" s="118">
        <f t="shared" si="1"/>
        <v>92</v>
      </c>
      <c r="Y14" s="78">
        <v>3.4792899408284024</v>
      </c>
    </row>
    <row r="15" spans="1:25">
      <c r="A15" s="30" t="s">
        <v>12</v>
      </c>
      <c r="B15" s="20" t="s">
        <v>70</v>
      </c>
      <c r="C15" s="21"/>
      <c r="D15" s="42">
        <v>2</v>
      </c>
      <c r="E15" s="43">
        <v>2</v>
      </c>
      <c r="F15" s="42">
        <v>5</v>
      </c>
      <c r="G15" s="43">
        <v>4</v>
      </c>
      <c r="H15" s="42">
        <v>2</v>
      </c>
      <c r="I15" s="43">
        <v>2</v>
      </c>
      <c r="J15" s="42">
        <v>3</v>
      </c>
      <c r="K15" s="43"/>
      <c r="L15" s="42">
        <v>2</v>
      </c>
      <c r="M15" s="43">
        <v>2</v>
      </c>
      <c r="N15" s="42">
        <v>3</v>
      </c>
      <c r="O15" s="43">
        <v>4</v>
      </c>
      <c r="P15" s="42">
        <v>3</v>
      </c>
      <c r="Q15" s="43"/>
      <c r="R15" s="63">
        <f t="shared" si="0"/>
        <v>0</v>
      </c>
      <c r="S15" s="64">
        <f>SUM(D15:Q15)/B42</f>
        <v>2.6153846153846154</v>
      </c>
      <c r="T15" s="78">
        <f>SUM(D15:S15)/B42</f>
        <v>2.8165680473372778</v>
      </c>
      <c r="U15" s="117">
        <v>121</v>
      </c>
      <c r="V15" s="117">
        <v>21</v>
      </c>
      <c r="W15" s="118">
        <f t="shared" si="1"/>
        <v>142</v>
      </c>
      <c r="Y15" s="78">
        <v>2.8165680473372778</v>
      </c>
    </row>
    <row r="16" spans="1:25">
      <c r="A16" s="30" t="s">
        <v>13</v>
      </c>
      <c r="B16" s="20" t="s">
        <v>71</v>
      </c>
      <c r="C16" s="21"/>
      <c r="D16" s="42">
        <v>2</v>
      </c>
      <c r="E16" s="43">
        <v>2</v>
      </c>
      <c r="F16" s="42">
        <v>4</v>
      </c>
      <c r="G16" s="43">
        <v>5</v>
      </c>
      <c r="H16" s="42">
        <v>2</v>
      </c>
      <c r="I16" s="43">
        <v>2</v>
      </c>
      <c r="J16" s="42">
        <v>3</v>
      </c>
      <c r="K16" s="43">
        <v>2</v>
      </c>
      <c r="L16" s="42">
        <v>2</v>
      </c>
      <c r="M16" s="43">
        <v>4</v>
      </c>
      <c r="N16" s="42">
        <v>2</v>
      </c>
      <c r="O16" s="43">
        <v>4</v>
      </c>
      <c r="P16" s="42">
        <v>2</v>
      </c>
      <c r="Q16" s="43"/>
      <c r="R16" s="63">
        <f t="shared" si="0"/>
        <v>0</v>
      </c>
      <c r="S16" s="64">
        <f>SUM(D16:Q16)/B42</f>
        <v>2.7692307692307692</v>
      </c>
      <c r="T16" s="78">
        <f>SUM(D16:S16)/B42</f>
        <v>2.9822485207100589</v>
      </c>
      <c r="U16" s="117">
        <v>184</v>
      </c>
      <c r="V16" s="117">
        <v>16</v>
      </c>
      <c r="W16" s="118">
        <f t="shared" si="1"/>
        <v>200</v>
      </c>
      <c r="Y16" s="78">
        <v>2.9822485207100589</v>
      </c>
    </row>
    <row r="17" spans="1:25">
      <c r="A17" s="30" t="s">
        <v>14</v>
      </c>
      <c r="B17" s="20" t="s">
        <v>72</v>
      </c>
      <c r="C17" s="21"/>
      <c r="D17" s="42">
        <v>3</v>
      </c>
      <c r="E17" s="43">
        <v>4</v>
      </c>
      <c r="F17" s="42">
        <v>4</v>
      </c>
      <c r="G17" s="43">
        <v>4</v>
      </c>
      <c r="H17" s="42">
        <v>2</v>
      </c>
      <c r="I17" s="43">
        <v>2</v>
      </c>
      <c r="J17" s="42">
        <v>2</v>
      </c>
      <c r="K17" s="43">
        <v>2</v>
      </c>
      <c r="L17" s="42">
        <v>2</v>
      </c>
      <c r="M17" s="43">
        <v>2</v>
      </c>
      <c r="N17" s="42">
        <v>2</v>
      </c>
      <c r="O17" s="43">
        <v>4</v>
      </c>
      <c r="P17" s="42">
        <v>4</v>
      </c>
      <c r="Q17" s="43"/>
      <c r="R17" s="63">
        <f t="shared" si="0"/>
        <v>0</v>
      </c>
      <c r="S17" s="64">
        <f>SUM(D17:Q17)/B42</f>
        <v>2.8461538461538463</v>
      </c>
      <c r="T17" s="78">
        <f>SUM(D17:S17)/B42</f>
        <v>3.0650887573964498</v>
      </c>
      <c r="U17" s="117">
        <v>53</v>
      </c>
      <c r="V17" s="117">
        <v>10</v>
      </c>
      <c r="W17" s="118">
        <f t="shared" si="1"/>
        <v>63</v>
      </c>
      <c r="Y17" s="78">
        <v>3.0650887573964498</v>
      </c>
    </row>
    <row r="18" spans="1:25">
      <c r="A18" s="30" t="s">
        <v>15</v>
      </c>
      <c r="B18" s="20" t="s">
        <v>73</v>
      </c>
      <c r="C18" s="21"/>
      <c r="D18" s="42">
        <v>3</v>
      </c>
      <c r="E18" s="43">
        <v>4</v>
      </c>
      <c r="F18" s="42">
        <v>4</v>
      </c>
      <c r="G18" s="43">
        <v>5</v>
      </c>
      <c r="H18" s="42">
        <v>2</v>
      </c>
      <c r="I18" s="43">
        <v>2</v>
      </c>
      <c r="J18" s="42">
        <v>3</v>
      </c>
      <c r="K18" s="43">
        <v>2</v>
      </c>
      <c r="L18" s="42">
        <v>2</v>
      </c>
      <c r="M18" s="43">
        <v>2</v>
      </c>
      <c r="N18" s="42">
        <v>3</v>
      </c>
      <c r="O18" s="43">
        <v>4</v>
      </c>
      <c r="P18" s="42">
        <v>5</v>
      </c>
      <c r="Q18" s="43"/>
      <c r="R18" s="63">
        <f t="shared" si="0"/>
        <v>0</v>
      </c>
      <c r="S18" s="64">
        <f>SUM(D18:Q18)/B42</f>
        <v>3.1538461538461537</v>
      </c>
      <c r="T18" s="78">
        <f>SUM(D18:S18)/B42</f>
        <v>3.3964497041420119</v>
      </c>
      <c r="U18" s="117">
        <v>196</v>
      </c>
      <c r="V18" s="117">
        <v>28</v>
      </c>
      <c r="W18" s="118">
        <f t="shared" si="1"/>
        <v>224</v>
      </c>
      <c r="Y18" s="78">
        <v>3.3964497041420119</v>
      </c>
    </row>
    <row r="19" spans="1:25">
      <c r="A19" s="30" t="s">
        <v>17</v>
      </c>
      <c r="B19" s="20" t="s">
        <v>74</v>
      </c>
      <c r="C19" s="21"/>
      <c r="D19" s="42">
        <v>4</v>
      </c>
      <c r="E19" s="43">
        <v>3</v>
      </c>
      <c r="F19" s="42">
        <v>4</v>
      </c>
      <c r="G19" s="43">
        <v>4</v>
      </c>
      <c r="H19" s="42">
        <v>2</v>
      </c>
      <c r="I19" s="43">
        <v>3</v>
      </c>
      <c r="J19" s="42">
        <v>3</v>
      </c>
      <c r="K19" s="43">
        <v>2</v>
      </c>
      <c r="L19" s="42">
        <v>2</v>
      </c>
      <c r="M19" s="43">
        <v>4</v>
      </c>
      <c r="N19" s="42">
        <v>3</v>
      </c>
      <c r="O19" s="43">
        <v>5</v>
      </c>
      <c r="P19" s="42">
        <v>4</v>
      </c>
      <c r="Q19" s="43"/>
      <c r="R19" s="63">
        <f t="shared" si="0"/>
        <v>0</v>
      </c>
      <c r="S19" s="64">
        <f>SUM(D19:Q19)/B42</f>
        <v>3.3076923076923075</v>
      </c>
      <c r="T19" s="78">
        <f>SUM(D19:S19)/B42</f>
        <v>3.5621301775147929</v>
      </c>
      <c r="U19" s="117">
        <v>210</v>
      </c>
      <c r="V19" s="117">
        <v>32</v>
      </c>
      <c r="W19" s="118">
        <f t="shared" si="1"/>
        <v>242</v>
      </c>
      <c r="Y19" s="78">
        <v>3.5621301775147929</v>
      </c>
    </row>
    <row r="20" spans="1:25">
      <c r="A20" s="30" t="s">
        <v>18</v>
      </c>
      <c r="B20" s="20" t="s">
        <v>75</v>
      </c>
      <c r="C20" s="21"/>
      <c r="D20" s="42">
        <v>3</v>
      </c>
      <c r="E20" s="43">
        <v>2</v>
      </c>
      <c r="F20" s="42">
        <v>5</v>
      </c>
      <c r="G20" s="43">
        <v>4</v>
      </c>
      <c r="H20" s="42">
        <v>2</v>
      </c>
      <c r="I20" s="43">
        <v>3</v>
      </c>
      <c r="J20" s="42">
        <v>3</v>
      </c>
      <c r="K20" s="43">
        <v>3</v>
      </c>
      <c r="L20" s="42">
        <v>3</v>
      </c>
      <c r="M20" s="43">
        <v>3</v>
      </c>
      <c r="N20" s="42">
        <v>4</v>
      </c>
      <c r="O20" s="43">
        <v>5</v>
      </c>
      <c r="P20" s="42">
        <v>4</v>
      </c>
      <c r="Q20" s="43"/>
      <c r="R20" s="63">
        <f t="shared" si="0"/>
        <v>0</v>
      </c>
      <c r="S20" s="64">
        <f>SUM(D20:Q20)/B42</f>
        <v>3.3846153846153846</v>
      </c>
      <c r="T20" s="78">
        <f>SUM(D20:S20)/B42</f>
        <v>3.6449704142011834</v>
      </c>
      <c r="U20" s="117">
        <v>47</v>
      </c>
      <c r="V20" s="117">
        <v>28</v>
      </c>
      <c r="W20" s="118">
        <f t="shared" si="1"/>
        <v>75</v>
      </c>
      <c r="Y20" s="78">
        <v>3.6449704142011834</v>
      </c>
    </row>
    <row r="21" spans="1:25">
      <c r="A21" s="30" t="s">
        <v>16</v>
      </c>
      <c r="B21" s="20" t="s">
        <v>76</v>
      </c>
      <c r="C21" s="21"/>
      <c r="D21" s="42">
        <v>5</v>
      </c>
      <c r="E21" s="43">
        <v>3</v>
      </c>
      <c r="F21" s="42">
        <v>5</v>
      </c>
      <c r="G21" s="43">
        <v>4</v>
      </c>
      <c r="H21" s="42">
        <v>2</v>
      </c>
      <c r="I21" s="43">
        <v>5</v>
      </c>
      <c r="J21" s="42">
        <v>3</v>
      </c>
      <c r="K21" s="43">
        <v>3</v>
      </c>
      <c r="L21" s="42">
        <v>4</v>
      </c>
      <c r="M21" s="43">
        <v>4</v>
      </c>
      <c r="N21" s="42">
        <v>3</v>
      </c>
      <c r="O21" s="43">
        <v>5</v>
      </c>
      <c r="P21" s="42">
        <v>4</v>
      </c>
      <c r="Q21" s="43"/>
      <c r="R21" s="63">
        <f t="shared" si="0"/>
        <v>0</v>
      </c>
      <c r="S21" s="64">
        <f>SUM(D21:Q21)/B42</f>
        <v>3.8461538461538463</v>
      </c>
      <c r="T21" s="78">
        <f>SUM(D21:S21)/B42</f>
        <v>4.1420118343195265</v>
      </c>
      <c r="U21" s="117">
        <v>41</v>
      </c>
      <c r="V21" s="117">
        <v>11</v>
      </c>
      <c r="W21" s="118">
        <f t="shared" si="1"/>
        <v>52</v>
      </c>
      <c r="Y21" s="78">
        <v>4.1420118343195265</v>
      </c>
    </row>
    <row r="22" spans="1:25">
      <c r="A22" s="30" t="s">
        <v>19</v>
      </c>
      <c r="B22" s="20" t="s">
        <v>77</v>
      </c>
      <c r="C22" s="21"/>
      <c r="D22" s="42">
        <v>5</v>
      </c>
      <c r="E22" s="43">
        <v>5</v>
      </c>
      <c r="F22" s="42">
        <v>5</v>
      </c>
      <c r="G22" s="43">
        <v>4</v>
      </c>
      <c r="H22" s="42">
        <v>4</v>
      </c>
      <c r="I22" s="43">
        <v>5</v>
      </c>
      <c r="J22" s="42">
        <v>5</v>
      </c>
      <c r="K22" s="43">
        <v>5</v>
      </c>
      <c r="L22" s="42">
        <v>4</v>
      </c>
      <c r="M22" s="43">
        <v>4</v>
      </c>
      <c r="N22" s="42">
        <v>5</v>
      </c>
      <c r="O22" s="43">
        <v>5</v>
      </c>
      <c r="P22" s="42">
        <v>5</v>
      </c>
      <c r="Q22" s="43"/>
      <c r="R22" s="63">
        <f t="shared" si="0"/>
        <v>0</v>
      </c>
      <c r="S22" s="64">
        <f>SUM(D22:Q22)/B42</f>
        <v>4.6923076923076925</v>
      </c>
      <c r="T22" s="78">
        <f>SUM(D22:S22)/B42</f>
        <v>5.053254437869823</v>
      </c>
      <c r="U22" s="117">
        <v>53</v>
      </c>
      <c r="V22" s="117">
        <v>17</v>
      </c>
      <c r="W22" s="118">
        <f t="shared" si="1"/>
        <v>70</v>
      </c>
      <c r="Y22" s="78">
        <v>5.053254437869823</v>
      </c>
    </row>
    <row r="23" spans="1:25">
      <c r="A23" s="30" t="s">
        <v>20</v>
      </c>
      <c r="B23" s="20" t="s">
        <v>78</v>
      </c>
      <c r="C23" s="21"/>
      <c r="D23" s="42">
        <v>2</v>
      </c>
      <c r="E23" s="43">
        <v>2</v>
      </c>
      <c r="F23" s="42">
        <v>4</v>
      </c>
      <c r="G23" s="43">
        <v>5</v>
      </c>
      <c r="H23" s="42">
        <v>2</v>
      </c>
      <c r="I23" s="43">
        <v>2</v>
      </c>
      <c r="J23" s="42">
        <v>3</v>
      </c>
      <c r="K23" s="43">
        <v>2</v>
      </c>
      <c r="L23" s="42">
        <v>2</v>
      </c>
      <c r="M23" s="43">
        <v>3</v>
      </c>
      <c r="N23" s="42">
        <v>2</v>
      </c>
      <c r="O23" s="43">
        <v>4</v>
      </c>
      <c r="P23" s="42">
        <v>2</v>
      </c>
      <c r="Q23" s="43"/>
      <c r="R23" s="63">
        <f t="shared" si="0"/>
        <v>0</v>
      </c>
      <c r="S23" s="64">
        <f>SUM(D23:Q23)/B42</f>
        <v>2.6923076923076925</v>
      </c>
      <c r="T23" s="78">
        <f>SUM(D23:S23)/B42</f>
        <v>2.8994082840236688</v>
      </c>
      <c r="U23" s="117">
        <v>175</v>
      </c>
      <c r="V23" s="117">
        <v>23</v>
      </c>
      <c r="W23" s="118">
        <f t="shared" si="1"/>
        <v>198</v>
      </c>
      <c r="Y23" s="78">
        <v>2.8994082840236688</v>
      </c>
    </row>
    <row r="24" spans="1:25">
      <c r="A24" s="30" t="s">
        <v>21</v>
      </c>
      <c r="B24" s="20" t="s">
        <v>79</v>
      </c>
      <c r="C24" s="21"/>
      <c r="D24" s="42">
        <v>4</v>
      </c>
      <c r="E24" s="43">
        <v>3</v>
      </c>
      <c r="F24" s="42">
        <v>4</v>
      </c>
      <c r="G24" s="43">
        <v>4</v>
      </c>
      <c r="H24" s="42">
        <v>2</v>
      </c>
      <c r="I24" s="43">
        <v>2</v>
      </c>
      <c r="J24" s="42">
        <v>3</v>
      </c>
      <c r="K24" s="43">
        <v>2</v>
      </c>
      <c r="L24" s="42">
        <v>2</v>
      </c>
      <c r="M24" s="43">
        <v>2</v>
      </c>
      <c r="N24" s="42">
        <v>3</v>
      </c>
      <c r="O24" s="43">
        <v>5</v>
      </c>
      <c r="P24" s="42">
        <v>3</v>
      </c>
      <c r="Q24" s="43"/>
      <c r="R24" s="63">
        <f t="shared" si="0"/>
        <v>0</v>
      </c>
      <c r="S24" s="64">
        <f>SUM(D24:Q24)/B42</f>
        <v>3</v>
      </c>
      <c r="T24" s="78">
        <f>SUM(D24:S24)/B42</f>
        <v>3.2307692307692308</v>
      </c>
      <c r="U24" s="117">
        <v>115</v>
      </c>
      <c r="V24" s="117">
        <v>25</v>
      </c>
      <c r="W24" s="118">
        <f t="shared" si="1"/>
        <v>140</v>
      </c>
      <c r="Y24" s="78">
        <v>3.2307692307692308</v>
      </c>
    </row>
    <row r="25" spans="1:25">
      <c r="A25" s="30" t="s">
        <v>22</v>
      </c>
      <c r="B25" s="20" t="s">
        <v>80</v>
      </c>
      <c r="C25" s="21"/>
      <c r="D25" s="42">
        <v>4</v>
      </c>
      <c r="E25" s="43">
        <v>2</v>
      </c>
      <c r="F25" s="42">
        <v>4</v>
      </c>
      <c r="G25" s="43">
        <v>4</v>
      </c>
      <c r="H25" s="42">
        <v>2</v>
      </c>
      <c r="I25" s="43">
        <v>2</v>
      </c>
      <c r="J25" s="42">
        <v>4</v>
      </c>
      <c r="K25" s="43">
        <v>3</v>
      </c>
      <c r="L25" s="42">
        <v>2</v>
      </c>
      <c r="M25" s="43">
        <v>4</v>
      </c>
      <c r="N25" s="42">
        <v>4</v>
      </c>
      <c r="O25" s="43">
        <v>5</v>
      </c>
      <c r="P25" s="42">
        <v>3</v>
      </c>
      <c r="Q25" s="43"/>
      <c r="R25" s="63">
        <f t="shared" si="0"/>
        <v>0</v>
      </c>
      <c r="S25" s="64">
        <f>SUM(D25:Q25)/B42</f>
        <v>3.3076923076923075</v>
      </c>
      <c r="T25" s="78">
        <f>SUM(D25:S25)/B42</f>
        <v>3.5621301775147929</v>
      </c>
      <c r="U25" s="117">
        <v>169</v>
      </c>
      <c r="V25" s="117">
        <v>34</v>
      </c>
      <c r="W25" s="118">
        <f t="shared" si="1"/>
        <v>203</v>
      </c>
      <c r="Y25" s="78">
        <v>3.5621301775147929</v>
      </c>
    </row>
    <row r="26" spans="1:25">
      <c r="A26" s="30" t="s">
        <v>23</v>
      </c>
      <c r="B26" s="20" t="s">
        <v>81</v>
      </c>
      <c r="C26" s="21"/>
      <c r="D26" s="42">
        <v>4</v>
      </c>
      <c r="E26" s="43">
        <v>4</v>
      </c>
      <c r="F26" s="42">
        <v>4</v>
      </c>
      <c r="G26" s="43">
        <v>5</v>
      </c>
      <c r="H26" s="42">
        <v>2</v>
      </c>
      <c r="I26" s="43">
        <v>4</v>
      </c>
      <c r="J26" s="42">
        <v>5</v>
      </c>
      <c r="K26" s="43">
        <v>3</v>
      </c>
      <c r="L26" s="42">
        <v>4</v>
      </c>
      <c r="M26" s="43">
        <v>4</v>
      </c>
      <c r="N26" s="42">
        <v>4</v>
      </c>
      <c r="O26" s="43">
        <v>4</v>
      </c>
      <c r="P26" s="42">
        <v>4</v>
      </c>
      <c r="Q26" s="43"/>
      <c r="R26" s="63">
        <f t="shared" si="0"/>
        <v>0</v>
      </c>
      <c r="S26" s="64">
        <f>SUM(D26:Q26)/B42</f>
        <v>3.9230769230769229</v>
      </c>
      <c r="T26" s="78">
        <f>SUM(D26:S26)/B42</f>
        <v>4.224852071005917</v>
      </c>
      <c r="U26" s="117">
        <f>7+24+40+84</f>
        <v>155</v>
      </c>
      <c r="V26" s="117">
        <f>3+7</f>
        <v>10</v>
      </c>
      <c r="W26" s="118">
        <f t="shared" si="1"/>
        <v>165</v>
      </c>
      <c r="Y26" s="78">
        <v>4.224852071005917</v>
      </c>
    </row>
    <row r="27" spans="1:25">
      <c r="A27" s="30" t="s">
        <v>24</v>
      </c>
      <c r="B27" s="20" t="s">
        <v>82</v>
      </c>
      <c r="C27" s="21"/>
      <c r="D27" s="42">
        <v>4</v>
      </c>
      <c r="E27" s="43">
        <v>3</v>
      </c>
      <c r="F27" s="42">
        <v>5</v>
      </c>
      <c r="G27" s="43">
        <v>5</v>
      </c>
      <c r="H27" s="42">
        <v>3</v>
      </c>
      <c r="I27" s="43">
        <v>4</v>
      </c>
      <c r="J27" s="42">
        <v>4</v>
      </c>
      <c r="K27" s="43">
        <v>3</v>
      </c>
      <c r="L27" s="42">
        <v>3</v>
      </c>
      <c r="M27" s="43">
        <v>4</v>
      </c>
      <c r="N27" s="42">
        <v>4</v>
      </c>
      <c r="O27" s="43">
        <v>5</v>
      </c>
      <c r="P27" s="42">
        <v>3</v>
      </c>
      <c r="Q27" s="43"/>
      <c r="R27" s="65">
        <f t="shared" si="0"/>
        <v>0</v>
      </c>
      <c r="S27" s="66">
        <f>SUM(D27:Q27)/B42</f>
        <v>3.8461538461538463</v>
      </c>
      <c r="T27" s="78">
        <f>SUM(D27:S27)/B42</f>
        <v>4.1420118343195265</v>
      </c>
      <c r="U27" s="117">
        <v>96</v>
      </c>
      <c r="V27" s="117">
        <v>9</v>
      </c>
      <c r="W27" s="118">
        <f t="shared" si="1"/>
        <v>105</v>
      </c>
      <c r="Y27" s="78">
        <v>4.1420118343195265</v>
      </c>
    </row>
    <row r="28" spans="1:25">
      <c r="A28" s="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67"/>
      <c r="S28" s="68"/>
      <c r="T28" s="38"/>
      <c r="U28" s="38"/>
      <c r="V28" s="38"/>
      <c r="W28" s="39"/>
    </row>
    <row r="29" spans="1:25">
      <c r="A29" s="5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69"/>
      <c r="S29" s="70"/>
      <c r="T29" s="40"/>
      <c r="U29" s="40"/>
      <c r="V29" s="40"/>
      <c r="W29" s="41"/>
    </row>
    <row r="30" spans="1:25">
      <c r="A30" s="5"/>
      <c r="B30" s="15" t="s">
        <v>28</v>
      </c>
      <c r="C30" s="16"/>
      <c r="D30" s="72">
        <f>SUM(D3:D27)/B40</f>
        <v>3.64</v>
      </c>
      <c r="E30" s="73">
        <f>SUM(E3:E27)/B40</f>
        <v>2.88</v>
      </c>
      <c r="F30" s="74">
        <f>SUM(F3:F27)/B40</f>
        <v>4.5199999999999996</v>
      </c>
      <c r="G30" s="73">
        <f>SUM(G3:G27)/B40</f>
        <v>4.6399999999999997</v>
      </c>
      <c r="H30" s="74">
        <f>SUM(H3:H27)/B40</f>
        <v>2.4</v>
      </c>
      <c r="I30" s="73">
        <f>SUM(I3:I27)/B40</f>
        <v>3.16</v>
      </c>
      <c r="J30" s="74">
        <f>SUM(J3:J27)/B40</f>
        <v>3.6</v>
      </c>
      <c r="K30" s="73">
        <f>SUM(K3:K27)/B40</f>
        <v>2.6</v>
      </c>
      <c r="L30" s="74">
        <f>SUM(L3:L27)/B40</f>
        <v>2.76</v>
      </c>
      <c r="M30" s="73">
        <f>SUM(M3:M27)/B40</f>
        <v>3.24</v>
      </c>
      <c r="N30" s="74">
        <f>SUM(N3:N27)/B40</f>
        <v>3.6</v>
      </c>
      <c r="O30" s="73">
        <f>SUM(O3:O27)/B40</f>
        <v>4.76</v>
      </c>
      <c r="P30" s="74">
        <f>SUM(P3:P27)/B40</f>
        <v>3.48</v>
      </c>
      <c r="Q30" s="73"/>
      <c r="R30" s="75"/>
      <c r="S30" s="76">
        <f>SUM(D30:Q30)/B42</f>
        <v>3.483076923076923</v>
      </c>
      <c r="T30" s="5"/>
      <c r="U30" s="5"/>
      <c r="V30" s="5"/>
      <c r="W30" s="6"/>
    </row>
    <row r="31" spans="1:25">
      <c r="A31" s="10"/>
      <c r="B31" s="32" t="s">
        <v>42</v>
      </c>
      <c r="C31" s="16"/>
      <c r="D31" s="44">
        <f t="shared" ref="D31:P31" si="2">COUNTIF(D3:D27,5)</f>
        <v>4</v>
      </c>
      <c r="E31" s="45">
        <f t="shared" si="2"/>
        <v>2</v>
      </c>
      <c r="F31" s="46">
        <f t="shared" si="2"/>
        <v>13</v>
      </c>
      <c r="G31" s="47">
        <f t="shared" si="2"/>
        <v>16</v>
      </c>
      <c r="H31" s="48">
        <f t="shared" si="2"/>
        <v>1</v>
      </c>
      <c r="I31" s="47">
        <f t="shared" si="2"/>
        <v>5</v>
      </c>
      <c r="J31" s="48">
        <f t="shared" si="2"/>
        <v>7</v>
      </c>
      <c r="K31" s="47">
        <f t="shared" si="2"/>
        <v>2</v>
      </c>
      <c r="L31" s="48">
        <f t="shared" si="2"/>
        <v>2</v>
      </c>
      <c r="M31" s="47">
        <f t="shared" si="2"/>
        <v>1</v>
      </c>
      <c r="N31" s="48">
        <f t="shared" si="2"/>
        <v>5</v>
      </c>
      <c r="O31" s="47">
        <f t="shared" si="2"/>
        <v>19</v>
      </c>
      <c r="P31" s="48">
        <f t="shared" si="2"/>
        <v>4</v>
      </c>
      <c r="Q31" s="47"/>
      <c r="R31" s="48"/>
      <c r="S31" s="77">
        <f>SUM(D31:P31)</f>
        <v>81</v>
      </c>
      <c r="T31" s="5" t="s">
        <v>45</v>
      </c>
      <c r="U31" s="5"/>
      <c r="V31" s="5"/>
      <c r="W31" s="6"/>
    </row>
    <row r="32" spans="1:25">
      <c r="A32" s="10"/>
      <c r="B32" s="32" t="s">
        <v>29</v>
      </c>
      <c r="C32" s="14"/>
      <c r="D32" s="49">
        <f>COUNTIF(D3:D27,4)</f>
        <v>11</v>
      </c>
      <c r="E32" s="47">
        <f>COUNTIF(E3:E27,4)</f>
        <v>5</v>
      </c>
      <c r="F32" s="48">
        <f>COUNTIF(F3:F27,4)</f>
        <v>12</v>
      </c>
      <c r="G32" s="47">
        <f>COUNTIF(G3:G27,4)</f>
        <v>9</v>
      </c>
      <c r="H32" s="48">
        <f>COUNTIF(H3:H27,4)</f>
        <v>3</v>
      </c>
      <c r="I32" s="47">
        <f>V37</f>
        <v>0</v>
      </c>
      <c r="J32" s="48">
        <f t="shared" ref="J32:P32" si="3">COUNTIF(J3:J27,4)</f>
        <v>2</v>
      </c>
      <c r="K32" s="47">
        <f t="shared" si="3"/>
        <v>2</v>
      </c>
      <c r="L32" s="48">
        <f t="shared" si="3"/>
        <v>4</v>
      </c>
      <c r="M32" s="47">
        <f t="shared" si="3"/>
        <v>11</v>
      </c>
      <c r="N32" s="48">
        <f t="shared" si="3"/>
        <v>8</v>
      </c>
      <c r="O32" s="47">
        <f t="shared" si="3"/>
        <v>6</v>
      </c>
      <c r="P32" s="48">
        <f t="shared" si="3"/>
        <v>9</v>
      </c>
      <c r="Q32" s="47"/>
      <c r="R32" s="48"/>
      <c r="S32" s="77">
        <f t="shared" ref="S32:S37" si="4">SUM(D32:P32)</f>
        <v>82</v>
      </c>
      <c r="T32" s="5"/>
      <c r="U32" s="5" t="s">
        <v>44</v>
      </c>
      <c r="V32" s="5"/>
      <c r="W32" s="6"/>
    </row>
    <row r="33" spans="1:23">
      <c r="A33" s="10"/>
      <c r="B33" s="32" t="s">
        <v>30</v>
      </c>
      <c r="C33" s="14"/>
      <c r="D33" s="49">
        <f t="shared" ref="D33:P33" si="5">COUNTIF(D3:D27,3)</f>
        <v>7</v>
      </c>
      <c r="E33" s="47">
        <f t="shared" si="5"/>
        <v>6</v>
      </c>
      <c r="F33" s="48">
        <f t="shared" si="5"/>
        <v>0</v>
      </c>
      <c r="G33" s="47">
        <f t="shared" si="5"/>
        <v>0</v>
      </c>
      <c r="H33" s="48">
        <f t="shared" si="5"/>
        <v>1</v>
      </c>
      <c r="I33" s="47">
        <f t="shared" si="5"/>
        <v>6</v>
      </c>
      <c r="J33" s="48">
        <f t="shared" si="5"/>
        <v>15</v>
      </c>
      <c r="K33" s="47">
        <f t="shared" si="5"/>
        <v>7</v>
      </c>
      <c r="L33" s="48">
        <f t="shared" si="5"/>
        <v>5</v>
      </c>
      <c r="M33" s="47">
        <f t="shared" si="5"/>
        <v>6</v>
      </c>
      <c r="N33" s="48">
        <f t="shared" si="5"/>
        <v>9</v>
      </c>
      <c r="O33" s="47">
        <f t="shared" si="5"/>
        <v>0</v>
      </c>
      <c r="P33" s="48">
        <f t="shared" si="5"/>
        <v>7</v>
      </c>
      <c r="Q33" s="47"/>
      <c r="R33" s="48"/>
      <c r="S33" s="77">
        <f t="shared" si="4"/>
        <v>69</v>
      </c>
      <c r="T33" s="5"/>
      <c r="U33" s="5"/>
      <c r="V33" s="12"/>
      <c r="W33" s="6"/>
    </row>
    <row r="34" spans="1:23">
      <c r="A34" s="10"/>
      <c r="B34" s="32" t="s">
        <v>31</v>
      </c>
      <c r="C34" s="14"/>
      <c r="D34" s="48">
        <f t="shared" ref="D34:P34" si="6">COUNTIF(D3:D27,2)</f>
        <v>3</v>
      </c>
      <c r="E34" s="47">
        <f t="shared" si="6"/>
        <v>12</v>
      </c>
      <c r="F34" s="48">
        <f t="shared" si="6"/>
        <v>0</v>
      </c>
      <c r="G34" s="47">
        <f t="shared" si="6"/>
        <v>0</v>
      </c>
      <c r="H34" s="48">
        <f t="shared" si="6"/>
        <v>20</v>
      </c>
      <c r="I34" s="47">
        <f t="shared" si="6"/>
        <v>10</v>
      </c>
      <c r="J34" s="48">
        <f t="shared" si="6"/>
        <v>1</v>
      </c>
      <c r="K34" s="47">
        <f t="shared" si="6"/>
        <v>13</v>
      </c>
      <c r="L34" s="48">
        <f t="shared" si="6"/>
        <v>14</v>
      </c>
      <c r="M34" s="47">
        <f t="shared" si="6"/>
        <v>7</v>
      </c>
      <c r="N34" s="48">
        <f t="shared" si="6"/>
        <v>3</v>
      </c>
      <c r="O34" s="47">
        <f t="shared" si="6"/>
        <v>0</v>
      </c>
      <c r="P34" s="48">
        <f t="shared" si="6"/>
        <v>5</v>
      </c>
      <c r="Q34" s="47"/>
      <c r="R34" s="48"/>
      <c r="S34" s="77">
        <f t="shared" si="4"/>
        <v>88</v>
      </c>
      <c r="T34" s="5"/>
      <c r="U34" s="5"/>
      <c r="V34" s="71">
        <f>SUM(D30:Q30)/B42</f>
        <v>3.483076923076923</v>
      </c>
      <c r="W34" s="6"/>
    </row>
    <row r="35" spans="1:23">
      <c r="A35" s="10"/>
      <c r="B35" s="15" t="s">
        <v>32</v>
      </c>
      <c r="C35" s="14"/>
      <c r="D35" s="48">
        <f t="shared" ref="D35:P35" si="7">COUNTIF(D3:D27,1)</f>
        <v>0</v>
      </c>
      <c r="E35" s="47">
        <f t="shared" si="7"/>
        <v>0</v>
      </c>
      <c r="F35" s="48">
        <f t="shared" si="7"/>
        <v>0</v>
      </c>
      <c r="G35" s="47">
        <f t="shared" si="7"/>
        <v>0</v>
      </c>
      <c r="H35" s="48">
        <f t="shared" si="7"/>
        <v>0</v>
      </c>
      <c r="I35" s="47">
        <f t="shared" si="7"/>
        <v>0</v>
      </c>
      <c r="J35" s="48">
        <f t="shared" si="7"/>
        <v>0</v>
      </c>
      <c r="K35" s="47">
        <f t="shared" si="7"/>
        <v>0</v>
      </c>
      <c r="L35" s="48">
        <f t="shared" si="7"/>
        <v>0</v>
      </c>
      <c r="M35" s="47">
        <f t="shared" si="7"/>
        <v>0</v>
      </c>
      <c r="N35" s="48">
        <f t="shared" si="7"/>
        <v>0</v>
      </c>
      <c r="O35" s="47">
        <f t="shared" si="7"/>
        <v>0</v>
      </c>
      <c r="P35" s="48">
        <f t="shared" si="7"/>
        <v>0</v>
      </c>
      <c r="Q35" s="47"/>
      <c r="R35" s="48"/>
      <c r="S35" s="77">
        <f t="shared" si="4"/>
        <v>0</v>
      </c>
      <c r="T35" s="5"/>
      <c r="U35" s="5"/>
      <c r="V35" s="5"/>
      <c r="W35" s="6"/>
    </row>
    <row r="36" spans="1:23">
      <c r="A36" s="10"/>
      <c r="B36" s="15" t="s">
        <v>33</v>
      </c>
      <c r="C36" s="13"/>
      <c r="D36" s="50">
        <v>96</v>
      </c>
      <c r="E36" s="51">
        <v>64</v>
      </c>
      <c r="F36" s="50">
        <v>32</v>
      </c>
      <c r="G36" s="51">
        <v>64</v>
      </c>
      <c r="H36" s="50">
        <v>96</v>
      </c>
      <c r="I36" s="51">
        <v>64</v>
      </c>
      <c r="J36" s="50">
        <v>64</v>
      </c>
      <c r="K36" s="51">
        <v>64</v>
      </c>
      <c r="L36" s="50">
        <v>96</v>
      </c>
      <c r="M36" s="51">
        <v>64</v>
      </c>
      <c r="N36" s="52">
        <v>160</v>
      </c>
      <c r="O36" s="51">
        <v>192</v>
      </c>
      <c r="P36" s="50">
        <v>64</v>
      </c>
      <c r="Q36" s="53"/>
      <c r="R36" s="54"/>
      <c r="S36" s="77">
        <f t="shared" si="4"/>
        <v>1120</v>
      </c>
      <c r="T36" s="5"/>
      <c r="U36" s="5"/>
      <c r="V36" s="5"/>
      <c r="W36" s="6"/>
    </row>
    <row r="37" spans="1:23">
      <c r="A37" s="10"/>
      <c r="B37" s="15" t="s">
        <v>34</v>
      </c>
      <c r="C37" s="13"/>
      <c r="D37" s="50">
        <v>96</v>
      </c>
      <c r="E37" s="51">
        <v>64</v>
      </c>
      <c r="F37" s="50">
        <v>32</v>
      </c>
      <c r="G37" s="51">
        <v>64</v>
      </c>
      <c r="H37" s="50">
        <v>96</v>
      </c>
      <c r="I37" s="51">
        <v>64</v>
      </c>
      <c r="J37" s="50">
        <v>64</v>
      </c>
      <c r="K37" s="51">
        <v>64</v>
      </c>
      <c r="L37" s="50">
        <v>96</v>
      </c>
      <c r="M37" s="51">
        <v>64</v>
      </c>
      <c r="N37" s="50">
        <v>160</v>
      </c>
      <c r="O37" s="51">
        <v>192</v>
      </c>
      <c r="P37" s="50">
        <v>64</v>
      </c>
      <c r="Q37" s="53"/>
      <c r="R37" s="54"/>
      <c r="S37" s="77">
        <f t="shared" si="4"/>
        <v>1120</v>
      </c>
      <c r="T37" s="5"/>
      <c r="U37" s="5"/>
      <c r="V37" s="5"/>
      <c r="W37" s="6"/>
    </row>
    <row r="38" spans="1:23" ht="15.75" thickBot="1">
      <c r="A38" s="10"/>
      <c r="B38" s="32" t="s">
        <v>35</v>
      </c>
      <c r="C38" s="31"/>
      <c r="D38" s="55">
        <f t="shared" ref="D38:S38" si="8">D36-D37</f>
        <v>0</v>
      </c>
      <c r="E38" s="56">
        <f t="shared" si="8"/>
        <v>0</v>
      </c>
      <c r="F38" s="55">
        <f t="shared" si="8"/>
        <v>0</v>
      </c>
      <c r="G38" s="56">
        <f t="shared" si="8"/>
        <v>0</v>
      </c>
      <c r="H38" s="55">
        <f t="shared" si="8"/>
        <v>0</v>
      </c>
      <c r="I38" s="56">
        <f t="shared" si="8"/>
        <v>0</v>
      </c>
      <c r="J38" s="55">
        <f t="shared" si="8"/>
        <v>0</v>
      </c>
      <c r="K38" s="56">
        <f t="shared" si="8"/>
        <v>0</v>
      </c>
      <c r="L38" s="55">
        <f t="shared" si="8"/>
        <v>0</v>
      </c>
      <c r="M38" s="56">
        <f t="shared" si="8"/>
        <v>0</v>
      </c>
      <c r="N38" s="55">
        <f t="shared" si="8"/>
        <v>0</v>
      </c>
      <c r="O38" s="56">
        <f t="shared" si="8"/>
        <v>0</v>
      </c>
      <c r="P38" s="55">
        <f t="shared" si="8"/>
        <v>0</v>
      </c>
      <c r="Q38" s="56"/>
      <c r="R38" s="55"/>
      <c r="S38" s="56">
        <f t="shared" si="8"/>
        <v>0</v>
      </c>
      <c r="T38" s="7"/>
      <c r="U38" s="7"/>
      <c r="V38" s="7"/>
      <c r="W38" s="8"/>
    </row>
    <row r="39" spans="1:23">
      <c r="A39" s="5"/>
      <c r="B39" s="11" t="s">
        <v>40</v>
      </c>
    </row>
    <row r="40" spans="1:23">
      <c r="A40" s="5"/>
      <c r="B40">
        <f>COUNTA(B3:B27)</f>
        <v>25</v>
      </c>
    </row>
    <row r="41" spans="1:23">
      <c r="B41" t="s">
        <v>41</v>
      </c>
    </row>
    <row r="42" spans="1:23">
      <c r="B42">
        <f>COUNTA(D2:P2)</f>
        <v>13</v>
      </c>
    </row>
    <row r="47" spans="1:23">
      <c r="E47" t="s">
        <v>111</v>
      </c>
    </row>
    <row r="48" spans="1:23">
      <c r="B48" t="s">
        <v>83</v>
      </c>
      <c r="C48" t="str">
        <f>C1</f>
        <v>4F</v>
      </c>
    </row>
    <row r="50" spans="2:22">
      <c r="B50" t="s">
        <v>84</v>
      </c>
      <c r="C50" t="s">
        <v>135</v>
      </c>
      <c r="N50" t="s">
        <v>85</v>
      </c>
      <c r="Q50" t="s">
        <v>136</v>
      </c>
    </row>
    <row r="52" spans="2:22">
      <c r="B52" t="s">
        <v>86</v>
      </c>
      <c r="F52">
        <f>B40</f>
        <v>25</v>
      </c>
    </row>
    <row r="54" spans="2:22">
      <c r="B54" s="57" t="s">
        <v>87</v>
      </c>
      <c r="C54" t="s">
        <v>90</v>
      </c>
      <c r="D54" s="62">
        <f>J54-G54</f>
        <v>24</v>
      </c>
      <c r="F54" t="s">
        <v>89</v>
      </c>
      <c r="G54" s="62">
        <v>1</v>
      </c>
      <c r="I54" t="s">
        <v>88</v>
      </c>
      <c r="J54" s="62">
        <f>F52</f>
        <v>25</v>
      </c>
      <c r="L54" t="s">
        <v>91</v>
      </c>
      <c r="N54">
        <f>J54</f>
        <v>25</v>
      </c>
      <c r="P54" t="s">
        <v>92</v>
      </c>
    </row>
    <row r="57" spans="2:22">
      <c r="B57" s="57" t="s">
        <v>93</v>
      </c>
      <c r="C57" t="s">
        <v>94</v>
      </c>
    </row>
    <row r="58" spans="2:22">
      <c r="C58" s="37"/>
      <c r="D58" s="37"/>
      <c r="E58" s="37"/>
      <c r="F58" s="37" t="s">
        <v>137</v>
      </c>
      <c r="G58" s="37"/>
      <c r="H58" s="37"/>
      <c r="I58" s="37"/>
      <c r="J58" s="37"/>
      <c r="K58" s="37"/>
      <c r="N58" s="37"/>
      <c r="O58" s="37"/>
      <c r="P58" s="37"/>
      <c r="Q58" s="37" t="s">
        <v>137</v>
      </c>
      <c r="R58" s="37"/>
      <c r="S58" s="37"/>
      <c r="T58" s="37"/>
      <c r="U58" s="37"/>
      <c r="V58" s="37"/>
    </row>
    <row r="59" spans="2:22">
      <c r="C59" s="37"/>
      <c r="D59" s="37"/>
      <c r="E59" s="37"/>
      <c r="F59" s="37" t="s">
        <v>137</v>
      </c>
      <c r="G59" s="37"/>
      <c r="H59" s="37"/>
      <c r="I59" s="37"/>
      <c r="J59" s="37"/>
      <c r="K59" s="37"/>
      <c r="N59" s="58"/>
      <c r="O59" s="58"/>
      <c r="P59" s="58"/>
      <c r="Q59" s="58" t="s">
        <v>137</v>
      </c>
      <c r="R59" s="58"/>
      <c r="S59" s="58"/>
      <c r="T59" s="58"/>
      <c r="U59" s="58"/>
      <c r="V59" s="58"/>
    </row>
    <row r="60" spans="2:22">
      <c r="C60" s="58"/>
      <c r="D60" s="58"/>
      <c r="E60" s="58"/>
      <c r="F60" s="58" t="s">
        <v>137</v>
      </c>
      <c r="G60" s="58"/>
      <c r="H60" s="58"/>
      <c r="I60" s="58"/>
      <c r="J60" s="58"/>
      <c r="K60" s="58"/>
      <c r="N60" s="58"/>
      <c r="O60" s="58"/>
      <c r="P60" s="58"/>
      <c r="Q60" s="58" t="s">
        <v>137</v>
      </c>
      <c r="R60" s="58"/>
      <c r="S60" s="58"/>
      <c r="T60" s="58"/>
      <c r="U60" s="58"/>
      <c r="V60" s="58"/>
    </row>
    <row r="61" spans="2:22">
      <c r="C61" s="58"/>
      <c r="D61" s="58"/>
      <c r="E61" s="58"/>
      <c r="F61" s="58" t="s">
        <v>137</v>
      </c>
      <c r="G61" s="58"/>
      <c r="H61" s="58"/>
      <c r="I61" s="58"/>
      <c r="J61" s="58"/>
      <c r="K61" s="58"/>
      <c r="N61" s="58"/>
      <c r="O61" s="58"/>
      <c r="P61" s="58"/>
      <c r="Q61" s="58" t="s">
        <v>137</v>
      </c>
      <c r="R61" s="58"/>
      <c r="S61" s="58"/>
      <c r="T61" s="58"/>
      <c r="U61" s="58"/>
      <c r="V61" s="58"/>
    </row>
    <row r="63" spans="2:22">
      <c r="B63" t="s">
        <v>95</v>
      </c>
    </row>
    <row r="65" spans="2:26">
      <c r="B65" s="57" t="s">
        <v>87</v>
      </c>
      <c r="C65" t="s">
        <v>100</v>
      </c>
      <c r="I65">
        <f>B40-I74</f>
        <v>25</v>
      </c>
    </row>
    <row r="66" spans="2:26" ht="8.25" customHeight="1"/>
    <row r="67" spans="2:26">
      <c r="D67" s="57" t="s">
        <v>96</v>
      </c>
      <c r="E67">
        <v>4</v>
      </c>
      <c r="H67" s="57"/>
      <c r="I67" s="59"/>
      <c r="J67" s="57" t="s">
        <v>97</v>
      </c>
      <c r="K67">
        <v>10</v>
      </c>
      <c r="M67" s="57"/>
      <c r="N67" s="57"/>
      <c r="O67" s="57" t="s">
        <v>98</v>
      </c>
      <c r="P67">
        <v>11</v>
      </c>
      <c r="R67" s="57"/>
      <c r="T67" s="57" t="s">
        <v>99</v>
      </c>
      <c r="U67">
        <f>COUNTIF(T3:T27,2)</f>
        <v>0</v>
      </c>
    </row>
    <row r="68" spans="2:26">
      <c r="C68" s="37" t="s">
        <v>63</v>
      </c>
      <c r="D68" s="37"/>
      <c r="E68" s="37"/>
      <c r="F68" s="37"/>
      <c r="H68" s="37" t="s">
        <v>163</v>
      </c>
      <c r="I68" s="37"/>
      <c r="J68" s="37"/>
      <c r="K68" s="37"/>
      <c r="N68" s="37" t="s">
        <v>154</v>
      </c>
      <c r="O68" s="37"/>
      <c r="P68" s="37"/>
      <c r="Q68" s="37"/>
      <c r="S68" s="37"/>
      <c r="T68" s="37"/>
      <c r="U68" s="37"/>
      <c r="V68" s="37"/>
    </row>
    <row r="69" spans="2:26">
      <c r="C69" s="37" t="s">
        <v>64</v>
      </c>
      <c r="D69" s="37"/>
      <c r="E69" s="37"/>
      <c r="F69" s="37"/>
      <c r="H69" s="37" t="s">
        <v>155</v>
      </c>
      <c r="I69" s="37"/>
      <c r="J69" s="37"/>
      <c r="K69" s="37"/>
      <c r="L69" s="5"/>
      <c r="N69" s="37" t="s">
        <v>158</v>
      </c>
      <c r="O69" s="37"/>
      <c r="P69" s="37"/>
      <c r="Q69" s="37"/>
      <c r="S69" s="58"/>
      <c r="T69" s="58"/>
      <c r="U69" s="58"/>
      <c r="V69" s="58"/>
    </row>
    <row r="70" spans="2:26">
      <c r="C70" s="58" t="s">
        <v>153</v>
      </c>
      <c r="D70" s="58"/>
      <c r="E70" s="58"/>
      <c r="F70" s="58"/>
      <c r="H70" s="58" t="s">
        <v>164</v>
      </c>
      <c r="I70" s="58"/>
      <c r="J70" s="58"/>
      <c r="K70" s="58"/>
      <c r="L70" s="5"/>
      <c r="N70" s="58" t="s">
        <v>159</v>
      </c>
      <c r="O70" s="58"/>
      <c r="P70" s="58"/>
      <c r="Q70" s="58"/>
      <c r="S70" s="58"/>
      <c r="T70" s="58"/>
      <c r="U70" s="58"/>
      <c r="V70" s="58"/>
    </row>
    <row r="71" spans="2:26">
      <c r="C71" s="58" t="s">
        <v>77</v>
      </c>
      <c r="D71" s="58"/>
      <c r="E71" s="58"/>
      <c r="F71" s="58"/>
      <c r="H71" s="58" t="s">
        <v>156</v>
      </c>
      <c r="I71" s="58"/>
      <c r="J71" s="58"/>
      <c r="K71" s="58"/>
      <c r="L71" s="5"/>
      <c r="N71" s="58" t="s">
        <v>160</v>
      </c>
      <c r="O71" s="58"/>
      <c r="P71" s="58"/>
      <c r="Q71" s="58"/>
      <c r="S71" s="58"/>
      <c r="T71" s="58"/>
      <c r="U71" s="58"/>
      <c r="V71" s="58"/>
    </row>
    <row r="72" spans="2:26">
      <c r="C72" s="58"/>
      <c r="D72" s="58"/>
      <c r="E72" s="58"/>
      <c r="F72" s="58"/>
      <c r="H72" s="58" t="s">
        <v>157</v>
      </c>
      <c r="I72" s="58"/>
      <c r="J72" s="58"/>
      <c r="K72" s="58"/>
      <c r="L72" s="5"/>
      <c r="N72" s="58" t="s">
        <v>161</v>
      </c>
      <c r="O72" s="58"/>
      <c r="P72" s="58"/>
      <c r="Q72" s="58"/>
      <c r="S72" s="58"/>
      <c r="T72" s="58"/>
      <c r="U72" s="58"/>
      <c r="V72" s="58"/>
    </row>
    <row r="73" spans="2:26">
      <c r="H73" s="5"/>
      <c r="I73" s="5"/>
      <c r="J73" s="5"/>
      <c r="K73" s="5"/>
      <c r="N73" s="116" t="s">
        <v>162</v>
      </c>
    </row>
    <row r="74" spans="2:26">
      <c r="B74" s="57" t="s">
        <v>101</v>
      </c>
      <c r="C74" t="s">
        <v>102</v>
      </c>
      <c r="I74">
        <f>COUNTIF(T3:T27,1)</f>
        <v>0</v>
      </c>
      <c r="L74" t="s">
        <v>105</v>
      </c>
      <c r="M74">
        <v>0</v>
      </c>
      <c r="O74" t="s">
        <v>106</v>
      </c>
      <c r="P74">
        <v>0</v>
      </c>
    </row>
    <row r="77" spans="2:26">
      <c r="B77" s="105" t="s">
        <v>140</v>
      </c>
      <c r="C77" s="105"/>
      <c r="E77" s="57" t="s">
        <v>103</v>
      </c>
      <c r="H77" s="5"/>
      <c r="K77" t="s">
        <v>104</v>
      </c>
      <c r="P77" t="s">
        <v>138</v>
      </c>
      <c r="T77" t="s">
        <v>139</v>
      </c>
      <c r="Y77"/>
      <c r="Z77" s="103"/>
    </row>
    <row r="78" spans="2:26">
      <c r="B78" s="106"/>
      <c r="C78" s="105"/>
      <c r="D78" s="37"/>
      <c r="E78" s="37" t="s">
        <v>137</v>
      </c>
      <c r="F78" s="37"/>
      <c r="G78" s="37"/>
      <c r="H78" s="5"/>
      <c r="I78" s="37"/>
      <c r="J78" s="37"/>
      <c r="K78" s="37" t="s">
        <v>137</v>
      </c>
      <c r="L78" s="37"/>
      <c r="M78" s="37"/>
      <c r="O78" s="37"/>
      <c r="P78" s="37" t="s">
        <v>137</v>
      </c>
      <c r="Q78" s="37"/>
      <c r="R78" s="37"/>
      <c r="T78" s="37"/>
      <c r="U78" s="37" t="s">
        <v>137</v>
      </c>
      <c r="V78" s="37"/>
      <c r="W78" s="37"/>
      <c r="Y78"/>
      <c r="Z78" s="103"/>
    </row>
    <row r="79" spans="2:26">
      <c r="B79" s="107"/>
      <c r="C79" s="105"/>
      <c r="D79" s="37"/>
      <c r="E79" s="37" t="s">
        <v>137</v>
      </c>
      <c r="F79" s="37"/>
      <c r="G79" s="37"/>
      <c r="H79" s="5"/>
      <c r="I79" s="37"/>
      <c r="J79" s="37"/>
      <c r="K79" s="37" t="s">
        <v>137</v>
      </c>
      <c r="L79" s="37"/>
      <c r="M79" s="37"/>
      <c r="O79" s="37"/>
      <c r="P79" s="37" t="s">
        <v>137</v>
      </c>
      <c r="Q79" s="37"/>
      <c r="R79" s="37"/>
      <c r="T79" s="37"/>
      <c r="U79" s="37" t="s">
        <v>137</v>
      </c>
      <c r="V79" s="37"/>
      <c r="W79" s="37"/>
      <c r="Y79"/>
      <c r="Z79" s="103"/>
    </row>
    <row r="80" spans="2:26">
      <c r="B80" s="107"/>
      <c r="C80" s="105"/>
      <c r="D80" s="58"/>
      <c r="E80" s="37" t="s">
        <v>137</v>
      </c>
      <c r="F80" s="58"/>
      <c r="G80" s="58"/>
      <c r="H80" s="5"/>
      <c r="I80" s="58"/>
      <c r="J80" s="58"/>
      <c r="K80" s="37" t="s">
        <v>137</v>
      </c>
      <c r="L80" s="58"/>
      <c r="M80" s="58"/>
      <c r="O80" s="58"/>
      <c r="P80" s="37" t="s">
        <v>137</v>
      </c>
      <c r="Q80" s="58"/>
      <c r="R80" s="58"/>
      <c r="T80" s="58"/>
      <c r="U80" s="37" t="s">
        <v>137</v>
      </c>
      <c r="V80" s="58"/>
      <c r="W80" s="58"/>
      <c r="Y80"/>
      <c r="Z80" s="103"/>
    </row>
    <row r="81" spans="2:26">
      <c r="B81" s="107"/>
      <c r="C81" s="105"/>
      <c r="D81" s="58"/>
      <c r="E81" s="37" t="s">
        <v>137</v>
      </c>
      <c r="F81" s="58"/>
      <c r="G81" s="58"/>
      <c r="H81" s="5"/>
      <c r="I81" s="58"/>
      <c r="J81" s="58"/>
      <c r="K81" s="37" t="s">
        <v>137</v>
      </c>
      <c r="L81" s="58"/>
      <c r="M81" s="58"/>
      <c r="O81" s="58"/>
      <c r="P81" s="37" t="s">
        <v>137</v>
      </c>
      <c r="Q81" s="58"/>
      <c r="R81" s="58"/>
      <c r="T81" s="58"/>
      <c r="U81" s="37" t="s">
        <v>137</v>
      </c>
      <c r="V81" s="58"/>
      <c r="W81" s="58"/>
      <c r="Y81"/>
      <c r="Z81" s="103"/>
    </row>
    <row r="82" spans="2:26">
      <c r="B82" s="107"/>
      <c r="C82" s="105"/>
      <c r="D82" s="58"/>
      <c r="E82" s="37" t="s">
        <v>137</v>
      </c>
      <c r="F82" s="58"/>
      <c r="G82" s="58"/>
      <c r="H82" s="5"/>
      <c r="I82" s="58"/>
      <c r="J82" s="58"/>
      <c r="K82" s="37" t="s">
        <v>137</v>
      </c>
      <c r="L82" s="58"/>
      <c r="M82" s="58"/>
      <c r="O82" s="58"/>
      <c r="P82" s="37" t="s">
        <v>137</v>
      </c>
      <c r="Q82" s="58"/>
      <c r="R82" s="58"/>
      <c r="T82" s="58"/>
      <c r="U82" s="37" t="s">
        <v>137</v>
      </c>
      <c r="V82" s="58"/>
      <c r="W82" s="58"/>
      <c r="Y82"/>
      <c r="Z82" s="103"/>
    </row>
    <row r="83" spans="2:26">
      <c r="H83" s="5"/>
    </row>
    <row r="84" spans="2:26" ht="15.75" thickBot="1">
      <c r="B84" s="60" t="s">
        <v>107</v>
      </c>
    </row>
    <row r="85" spans="2:26" ht="15.75" thickBot="1">
      <c r="B85" s="109" t="s">
        <v>108</v>
      </c>
      <c r="C85" s="110"/>
      <c r="D85" s="110"/>
      <c r="E85" s="111"/>
      <c r="F85" s="110" t="s">
        <v>110</v>
      </c>
      <c r="G85" s="110"/>
      <c r="H85" s="110"/>
      <c r="I85" s="110"/>
      <c r="J85" s="110"/>
      <c r="K85" s="110"/>
      <c r="L85" s="109" t="s">
        <v>109</v>
      </c>
      <c r="M85" s="110"/>
      <c r="N85" s="110"/>
      <c r="O85" s="110"/>
      <c r="P85" s="110"/>
      <c r="Q85" s="110"/>
      <c r="R85" s="111"/>
      <c r="S85" s="110" t="s">
        <v>110</v>
      </c>
      <c r="T85" s="110"/>
      <c r="U85" s="110"/>
      <c r="V85" s="110"/>
      <c r="W85" s="111"/>
    </row>
    <row r="86" spans="2:26">
      <c r="B86" s="1"/>
      <c r="C86" s="2"/>
      <c r="D86" s="2"/>
      <c r="E86" s="3"/>
      <c r="F86" s="2"/>
      <c r="G86" s="2"/>
      <c r="H86" s="2"/>
      <c r="I86" s="2"/>
      <c r="J86" s="2"/>
      <c r="K86" s="2"/>
      <c r="L86" s="1"/>
      <c r="M86" s="2"/>
      <c r="N86" s="2"/>
      <c r="O86" s="2"/>
      <c r="P86" s="2"/>
      <c r="Q86" s="2"/>
      <c r="R86" s="3"/>
      <c r="S86" s="2"/>
      <c r="T86" s="2"/>
      <c r="U86" s="2"/>
      <c r="V86" s="2"/>
      <c r="W86" s="3"/>
    </row>
    <row r="87" spans="2:26">
      <c r="B87" s="89" t="str">
        <f>D2</f>
        <v>Hrvatski jezik</v>
      </c>
      <c r="C87" s="58"/>
      <c r="D87" s="58"/>
      <c r="E87" s="90">
        <f>D35</f>
        <v>0</v>
      </c>
      <c r="F87" s="58"/>
      <c r="G87" s="58" t="s">
        <v>141</v>
      </c>
      <c r="H87" s="58"/>
      <c r="I87" s="58"/>
      <c r="J87" s="58"/>
      <c r="K87" s="58"/>
      <c r="L87" s="112" t="s">
        <v>114</v>
      </c>
      <c r="M87" s="58"/>
      <c r="N87" s="58"/>
      <c r="O87" s="58"/>
      <c r="P87" s="58"/>
      <c r="Q87" s="58"/>
      <c r="R87" s="90">
        <v>0</v>
      </c>
      <c r="S87" s="58"/>
      <c r="T87" s="58" t="s">
        <v>147</v>
      </c>
      <c r="U87" s="58"/>
      <c r="V87" s="58"/>
      <c r="W87" s="90"/>
    </row>
    <row r="88" spans="2:26">
      <c r="B88" s="4" t="str">
        <f>E2</f>
        <v>Engleski jezik</v>
      </c>
      <c r="C88" s="5"/>
      <c r="D88" s="5"/>
      <c r="E88" s="6">
        <v>0</v>
      </c>
      <c r="F88" s="5"/>
      <c r="G88" s="5" t="s">
        <v>142</v>
      </c>
      <c r="H88" s="5"/>
      <c r="I88" s="5"/>
      <c r="J88" s="5"/>
      <c r="K88" s="5"/>
      <c r="L88" s="113" t="s">
        <v>53</v>
      </c>
      <c r="M88" s="5"/>
      <c r="N88" s="5"/>
      <c r="O88" s="5"/>
      <c r="P88" s="5"/>
      <c r="Q88" s="5"/>
      <c r="R88" s="6">
        <v>0</v>
      </c>
      <c r="S88" s="5"/>
      <c r="T88" s="5" t="s">
        <v>148</v>
      </c>
      <c r="U88" s="5"/>
      <c r="V88" s="5"/>
      <c r="W88" s="6"/>
    </row>
    <row r="89" spans="2:26">
      <c r="B89" s="89" t="str">
        <f>F2</f>
        <v>Vjeronauk</v>
      </c>
      <c r="C89" s="58"/>
      <c r="D89" s="58"/>
      <c r="E89" s="90">
        <v>0</v>
      </c>
      <c r="F89" s="58"/>
      <c r="G89" s="58" t="s">
        <v>143</v>
      </c>
      <c r="H89" s="58"/>
      <c r="I89" s="58"/>
      <c r="J89" s="58"/>
      <c r="K89" s="58"/>
      <c r="L89" s="114" t="s">
        <v>54</v>
      </c>
      <c r="M89" s="58"/>
      <c r="N89" s="58"/>
      <c r="O89" s="58"/>
      <c r="P89" s="58"/>
      <c r="Q89" s="58"/>
      <c r="R89" s="90">
        <v>0</v>
      </c>
      <c r="S89" s="58"/>
      <c r="T89" s="58" t="s">
        <v>149</v>
      </c>
      <c r="U89" s="58"/>
      <c r="V89" s="58"/>
      <c r="W89" s="90"/>
    </row>
    <row r="90" spans="2:26">
      <c r="B90" s="4" t="str">
        <f>G2</f>
        <v>TZK-a</v>
      </c>
      <c r="C90" s="5"/>
      <c r="D90" s="5"/>
      <c r="E90" s="6">
        <v>0</v>
      </c>
      <c r="F90" s="5"/>
      <c r="G90" s="5" t="s">
        <v>144</v>
      </c>
      <c r="H90" s="5"/>
      <c r="I90" s="5"/>
      <c r="J90" s="5"/>
      <c r="K90" s="5"/>
      <c r="L90" s="113" t="s">
        <v>55</v>
      </c>
      <c r="M90" s="5"/>
      <c r="N90" s="5"/>
      <c r="O90" s="5"/>
      <c r="P90" s="5"/>
      <c r="Q90" s="5"/>
      <c r="R90" s="6">
        <v>0</v>
      </c>
      <c r="S90" s="5"/>
      <c r="T90" s="5" t="s">
        <v>150</v>
      </c>
      <c r="U90" s="5"/>
      <c r="V90" s="5"/>
      <c r="W90" s="6"/>
    </row>
    <row r="91" spans="2:26">
      <c r="B91" s="89" t="str">
        <f>H2</f>
        <v>Matematika</v>
      </c>
      <c r="C91" s="58"/>
      <c r="D91" s="58"/>
      <c r="E91" s="90">
        <v>0</v>
      </c>
      <c r="F91" s="58"/>
      <c r="G91" s="58" t="s">
        <v>145</v>
      </c>
      <c r="H91" s="58"/>
      <c r="I91" s="58"/>
      <c r="J91" s="58"/>
      <c r="K91" s="58"/>
      <c r="L91" s="114" t="s">
        <v>56</v>
      </c>
      <c r="M91" s="58"/>
      <c r="N91" s="58"/>
      <c r="O91" s="58"/>
      <c r="P91" s="58"/>
      <c r="Q91" s="58"/>
      <c r="R91" s="90">
        <v>0</v>
      </c>
      <c r="S91" s="58"/>
      <c r="T91" s="58" t="s">
        <v>151</v>
      </c>
      <c r="U91" s="58"/>
      <c r="V91" s="58"/>
      <c r="W91" s="90"/>
    </row>
    <row r="92" spans="2:26">
      <c r="B92" s="89" t="str">
        <f>I2</f>
        <v>Politika i gospodarstvo</v>
      </c>
      <c r="C92" s="58"/>
      <c r="D92" s="58"/>
      <c r="E92" s="90">
        <v>0</v>
      </c>
      <c r="F92" s="58"/>
      <c r="G92" s="58" t="s">
        <v>146</v>
      </c>
      <c r="H92" s="58"/>
      <c r="I92" s="58"/>
      <c r="J92" s="58"/>
      <c r="K92" s="58"/>
      <c r="L92" s="114" t="s">
        <v>57</v>
      </c>
      <c r="M92" s="58"/>
      <c r="N92" s="58"/>
      <c r="O92" s="58"/>
      <c r="P92" s="58"/>
      <c r="Q92" s="58"/>
      <c r="R92" s="90">
        <v>0</v>
      </c>
      <c r="S92" s="58"/>
      <c r="T92" s="58" t="s">
        <v>152</v>
      </c>
      <c r="U92" s="58"/>
      <c r="V92" s="58"/>
      <c r="W92" s="90"/>
    </row>
    <row r="93" spans="2:26" ht="15.75" thickBot="1">
      <c r="B93" s="83"/>
      <c r="C93" s="7"/>
      <c r="D93" s="7"/>
      <c r="E93" s="8"/>
      <c r="F93" s="7"/>
      <c r="G93" s="7"/>
      <c r="H93" s="7"/>
      <c r="I93" s="7"/>
      <c r="J93" s="7"/>
      <c r="K93" s="7"/>
      <c r="L93" s="115" t="s">
        <v>58</v>
      </c>
      <c r="M93" s="7"/>
      <c r="N93" s="7"/>
      <c r="O93" s="7"/>
      <c r="P93" s="7"/>
      <c r="Q93" s="7"/>
      <c r="R93" s="8">
        <v>0</v>
      </c>
      <c r="S93" s="7"/>
      <c r="T93" s="7" t="s">
        <v>142</v>
      </c>
      <c r="U93" s="7"/>
      <c r="V93" s="7"/>
      <c r="W93" s="8"/>
    </row>
    <row r="94" spans="2:26">
      <c r="B94" t="s">
        <v>115</v>
      </c>
    </row>
    <row r="95" spans="2:26">
      <c r="C95" t="s">
        <v>116</v>
      </c>
      <c r="G95" t="s">
        <v>117</v>
      </c>
      <c r="K95" s="80">
        <v>2866</v>
      </c>
    </row>
    <row r="96" spans="2:26">
      <c r="G96" t="s">
        <v>118</v>
      </c>
      <c r="K96" s="80">
        <v>405</v>
      </c>
    </row>
    <row r="97" spans="2:20">
      <c r="G97" t="s">
        <v>119</v>
      </c>
      <c r="K97" s="80">
        <f>K95+K96</f>
        <v>3271</v>
      </c>
      <c r="P97" t="s">
        <v>120</v>
      </c>
      <c r="T97" s="81">
        <f>K97/B40</f>
        <v>130.84</v>
      </c>
    </row>
    <row r="100" spans="2:20">
      <c r="B100" s="61"/>
    </row>
    <row r="101" spans="2:20">
      <c r="B101" s="61"/>
    </row>
    <row r="102" spans="2:20">
      <c r="B102" s="61"/>
    </row>
    <row r="103" spans="2:20">
      <c r="B103" t="s">
        <v>121</v>
      </c>
    </row>
    <row r="104" spans="2:20">
      <c r="B104" t="s">
        <v>122</v>
      </c>
      <c r="C104" s="37"/>
      <c r="D104" s="37" t="s">
        <v>137</v>
      </c>
      <c r="E104" s="37"/>
      <c r="F104" s="37"/>
      <c r="J104" t="s">
        <v>123</v>
      </c>
      <c r="M104" s="37" t="s">
        <v>63</v>
      </c>
      <c r="N104" s="37"/>
      <c r="O104" s="37"/>
      <c r="P104" s="37"/>
      <c r="Q104" s="82"/>
    </row>
    <row r="105" spans="2:20">
      <c r="C105" s="37"/>
      <c r="D105" s="37" t="s">
        <v>137</v>
      </c>
      <c r="E105" s="37"/>
      <c r="F105" s="37"/>
      <c r="M105" s="37" t="s">
        <v>64</v>
      </c>
      <c r="N105" s="37"/>
      <c r="O105" s="37"/>
      <c r="P105" s="37"/>
      <c r="Q105" s="82"/>
    </row>
    <row r="106" spans="2:20">
      <c r="C106" s="58"/>
      <c r="D106" s="37" t="s">
        <v>137</v>
      </c>
      <c r="E106" s="58"/>
      <c r="F106" s="58"/>
      <c r="M106" s="58" t="s">
        <v>153</v>
      </c>
      <c r="N106" s="58"/>
      <c r="O106" s="58"/>
      <c r="P106" s="58"/>
      <c r="Q106" s="82"/>
    </row>
    <row r="107" spans="2:20">
      <c r="C107" s="58"/>
      <c r="D107" s="37" t="s">
        <v>137</v>
      </c>
      <c r="E107" s="58"/>
      <c r="F107" s="58"/>
      <c r="M107" s="58" t="s">
        <v>77</v>
      </c>
      <c r="N107" s="58"/>
      <c r="O107" s="58"/>
      <c r="P107" s="58"/>
      <c r="Q107" s="82"/>
    </row>
    <row r="108" spans="2:20">
      <c r="C108" s="58"/>
      <c r="D108" s="37" t="s">
        <v>137</v>
      </c>
      <c r="E108" s="58"/>
      <c r="F108" s="58"/>
      <c r="M108" s="58"/>
      <c r="N108" s="37"/>
      <c r="O108" s="58"/>
      <c r="P108" s="58"/>
      <c r="Q108" s="82"/>
    </row>
    <row r="111" spans="2:20">
      <c r="B111" t="s">
        <v>170</v>
      </c>
      <c r="C111" s="37" t="s">
        <v>165</v>
      </c>
      <c r="D111" s="37"/>
      <c r="E111" s="37"/>
      <c r="F111" s="37"/>
      <c r="G111" t="s">
        <v>124</v>
      </c>
      <c r="I111" s="37"/>
      <c r="J111" s="37" t="s">
        <v>137</v>
      </c>
      <c r="K111" s="37"/>
      <c r="L111" s="37"/>
      <c r="M111" s="79" t="s">
        <v>125</v>
      </c>
      <c r="Q111" s="37"/>
      <c r="R111" s="37" t="s">
        <v>137</v>
      </c>
      <c r="S111" s="37"/>
      <c r="T111" s="37"/>
    </row>
    <row r="112" spans="2:20">
      <c r="C112" s="37" t="s">
        <v>166</v>
      </c>
      <c r="D112" s="37"/>
      <c r="E112" s="37"/>
      <c r="F112" s="37"/>
      <c r="I112" s="37"/>
      <c r="J112" s="37" t="s">
        <v>137</v>
      </c>
      <c r="K112" s="37"/>
      <c r="L112" s="37"/>
      <c r="M112" t="s">
        <v>126</v>
      </c>
      <c r="Q112" s="37"/>
      <c r="R112" s="37" t="s">
        <v>137</v>
      </c>
      <c r="S112" s="37"/>
      <c r="T112" s="37"/>
    </row>
    <row r="113" spans="1:23">
      <c r="C113" s="58" t="s">
        <v>167</v>
      </c>
      <c r="D113" s="58"/>
      <c r="E113" s="58"/>
      <c r="F113" s="58"/>
      <c r="I113" s="58"/>
      <c r="J113" s="37" t="s">
        <v>137</v>
      </c>
      <c r="K113" s="58"/>
      <c r="L113" s="58"/>
      <c r="M113" t="s">
        <v>127</v>
      </c>
      <c r="Q113" s="58"/>
      <c r="R113" s="37" t="s">
        <v>137</v>
      </c>
      <c r="S113" s="58"/>
      <c r="T113" s="58"/>
    </row>
    <row r="114" spans="1:23">
      <c r="C114" s="58" t="s">
        <v>168</v>
      </c>
      <c r="D114" s="58"/>
      <c r="E114" s="58"/>
      <c r="F114" s="58"/>
      <c r="I114" s="58"/>
      <c r="J114" s="37" t="s">
        <v>137</v>
      </c>
      <c r="K114" s="58"/>
      <c r="L114" s="58"/>
      <c r="Q114" s="58"/>
      <c r="R114" s="37" t="s">
        <v>137</v>
      </c>
      <c r="S114" s="58"/>
      <c r="T114" s="58"/>
    </row>
    <row r="115" spans="1:23">
      <c r="C115" s="58" t="s">
        <v>169</v>
      </c>
      <c r="D115" s="58"/>
      <c r="E115" s="58"/>
      <c r="F115" s="58"/>
      <c r="I115" s="58"/>
      <c r="J115" s="37" t="s">
        <v>137</v>
      </c>
      <c r="K115" s="58"/>
      <c r="L115" s="58"/>
      <c r="Q115" s="58"/>
      <c r="R115" s="37" t="s">
        <v>137</v>
      </c>
      <c r="S115" s="58"/>
      <c r="T115" s="58"/>
    </row>
    <row r="117" spans="1:23">
      <c r="B117" t="s">
        <v>128</v>
      </c>
    </row>
    <row r="118" spans="1:23" ht="15.75" thickBot="1"/>
    <row r="119" spans="1:23">
      <c r="A119" s="87" t="s">
        <v>129</v>
      </c>
      <c r="B119" s="92" t="s">
        <v>130</v>
      </c>
      <c r="C119" s="92" t="s">
        <v>134</v>
      </c>
      <c r="D119" s="92"/>
      <c r="E119" s="92"/>
      <c r="F119" s="92"/>
      <c r="G119" s="92" t="s">
        <v>131</v>
      </c>
      <c r="H119" s="92"/>
      <c r="I119" s="93"/>
      <c r="J119" s="94"/>
      <c r="K119" s="93"/>
      <c r="L119" s="94" t="s">
        <v>132</v>
      </c>
      <c r="M119" s="93"/>
      <c r="N119" s="94"/>
      <c r="O119" s="108" t="s">
        <v>133</v>
      </c>
      <c r="P119" s="108"/>
      <c r="Q119" s="92"/>
      <c r="R119" s="92"/>
      <c r="S119" s="92"/>
      <c r="T119" s="88"/>
      <c r="U119" s="5"/>
      <c r="V119" s="5"/>
      <c r="W119" s="5"/>
    </row>
    <row r="120" spans="1:23">
      <c r="A120" s="30" t="s">
        <v>0</v>
      </c>
      <c r="B120" s="99" t="str">
        <f>D2</f>
        <v>Hrvatski jezik</v>
      </c>
      <c r="C120" s="84"/>
      <c r="D120" s="58">
        <v>96</v>
      </c>
      <c r="E120" s="58"/>
      <c r="F120" s="85"/>
      <c r="G120" s="84"/>
      <c r="H120" s="58">
        <v>96</v>
      </c>
      <c r="I120" s="58"/>
      <c r="J120" s="85"/>
      <c r="K120" s="84"/>
      <c r="L120" s="86">
        <f>D120-H120</f>
        <v>0</v>
      </c>
      <c r="M120" s="58"/>
      <c r="N120" s="85"/>
      <c r="O120" s="84"/>
      <c r="P120" s="58" t="s">
        <v>141</v>
      </c>
      <c r="Q120" s="58"/>
      <c r="R120" s="58"/>
      <c r="S120" s="58"/>
      <c r="T120" s="90"/>
      <c r="U120" s="5"/>
      <c r="V120" s="5"/>
      <c r="W120" s="5"/>
    </row>
    <row r="121" spans="1:23">
      <c r="A121" s="30" t="s">
        <v>1</v>
      </c>
      <c r="B121" s="99" t="str">
        <f>E2</f>
        <v>Engleski jezik</v>
      </c>
      <c r="C121" s="84"/>
      <c r="D121" s="58">
        <v>64</v>
      </c>
      <c r="E121" s="58"/>
      <c r="F121" s="85"/>
      <c r="G121" s="84"/>
      <c r="H121" s="58">
        <v>64</v>
      </c>
      <c r="I121" s="58"/>
      <c r="J121" s="85"/>
      <c r="K121" s="84"/>
      <c r="L121" s="86">
        <f>D121-H121</f>
        <v>0</v>
      </c>
      <c r="M121" s="58"/>
      <c r="N121" s="85"/>
      <c r="O121" s="84"/>
      <c r="P121" s="58" t="s">
        <v>142</v>
      </c>
      <c r="Q121" s="58"/>
      <c r="R121" s="58"/>
      <c r="S121" s="58"/>
      <c r="T121" s="90"/>
      <c r="U121" s="5"/>
      <c r="V121" s="5"/>
      <c r="W121" s="5"/>
    </row>
    <row r="122" spans="1:23">
      <c r="A122" s="30" t="s">
        <v>2</v>
      </c>
      <c r="B122" s="99" t="str">
        <f>F2</f>
        <v>Vjeronauk</v>
      </c>
      <c r="C122" s="84"/>
      <c r="D122" s="58">
        <v>32</v>
      </c>
      <c r="E122" s="58"/>
      <c r="F122" s="85"/>
      <c r="G122" s="84"/>
      <c r="H122" s="58">
        <v>32</v>
      </c>
      <c r="I122" s="58"/>
      <c r="J122" s="85"/>
      <c r="K122" s="84"/>
      <c r="L122" s="86">
        <f>D122-H122</f>
        <v>0</v>
      </c>
      <c r="M122" s="58"/>
      <c r="N122" s="85"/>
      <c r="O122" s="84"/>
      <c r="P122" s="58" t="s">
        <v>143</v>
      </c>
      <c r="Q122" s="58"/>
      <c r="R122" s="58"/>
      <c r="S122" s="58"/>
      <c r="T122" s="90"/>
      <c r="U122" s="5"/>
      <c r="V122" s="5"/>
      <c r="W122" s="5"/>
    </row>
    <row r="123" spans="1:23">
      <c r="A123" s="30" t="s">
        <v>3</v>
      </c>
      <c r="B123" s="99" t="str">
        <f>G2</f>
        <v>TZK-a</v>
      </c>
      <c r="C123" s="84"/>
      <c r="D123" s="58">
        <v>64</v>
      </c>
      <c r="E123" s="58"/>
      <c r="F123" s="85"/>
      <c r="G123" s="84"/>
      <c r="H123" s="58">
        <v>64</v>
      </c>
      <c r="I123" s="58"/>
      <c r="J123" s="85"/>
      <c r="K123" s="84"/>
      <c r="L123" s="86">
        <f>D123-H123</f>
        <v>0</v>
      </c>
      <c r="M123" s="58"/>
      <c r="N123" s="85"/>
      <c r="O123" s="84"/>
      <c r="P123" s="58" t="s">
        <v>144</v>
      </c>
      <c r="Q123" s="58"/>
      <c r="R123" s="58"/>
      <c r="S123" s="58"/>
      <c r="T123" s="90"/>
      <c r="U123" s="5"/>
      <c r="V123" s="5"/>
      <c r="W123" s="5"/>
    </row>
    <row r="124" spans="1:23">
      <c r="A124" s="30" t="s">
        <v>4</v>
      </c>
      <c r="B124" s="99" t="str">
        <f>H2</f>
        <v>Matematika</v>
      </c>
      <c r="C124" s="84"/>
      <c r="D124" s="58">
        <v>96</v>
      </c>
      <c r="E124" s="58"/>
      <c r="F124" s="85"/>
      <c r="G124" s="84"/>
      <c r="H124" s="58">
        <v>96</v>
      </c>
      <c r="I124" s="58"/>
      <c r="J124" s="85"/>
      <c r="K124" s="84"/>
      <c r="L124" s="86">
        <f>D124-H124</f>
        <v>0</v>
      </c>
      <c r="M124" s="58"/>
      <c r="N124" s="85"/>
      <c r="O124" s="84"/>
      <c r="P124" s="58" t="s">
        <v>145</v>
      </c>
      <c r="Q124" s="58"/>
      <c r="R124" s="58"/>
      <c r="S124" s="58"/>
      <c r="T124" s="90"/>
      <c r="U124" s="5"/>
      <c r="V124" s="5"/>
      <c r="W124" s="5"/>
    </row>
    <row r="125" spans="1:23">
      <c r="A125" s="30" t="s">
        <v>5</v>
      </c>
      <c r="B125" s="102" t="str">
        <f>I2</f>
        <v>Politika i gospodarstvo</v>
      </c>
      <c r="C125" s="84"/>
      <c r="D125" s="58">
        <v>64</v>
      </c>
      <c r="E125" s="58"/>
      <c r="F125" s="85"/>
      <c r="G125" s="84"/>
      <c r="H125" s="58">
        <v>64</v>
      </c>
      <c r="I125" s="58"/>
      <c r="J125" s="85"/>
      <c r="K125" s="84"/>
      <c r="L125" s="86">
        <f>D125-H125</f>
        <v>0</v>
      </c>
      <c r="M125" s="58"/>
      <c r="N125" s="85"/>
      <c r="O125" s="84"/>
      <c r="P125" s="58" t="s">
        <v>146</v>
      </c>
      <c r="Q125" s="58"/>
      <c r="R125" s="58"/>
      <c r="S125" s="58"/>
      <c r="T125" s="90"/>
      <c r="U125" s="5"/>
      <c r="V125" s="5"/>
      <c r="W125" s="5"/>
    </row>
    <row r="126" spans="1:23">
      <c r="A126" s="30" t="s">
        <v>6</v>
      </c>
      <c r="B126" s="99" t="str">
        <f>J2</f>
        <v>Prijevoz Tereta</v>
      </c>
      <c r="C126" s="84"/>
      <c r="D126" s="58">
        <v>64</v>
      </c>
      <c r="E126" s="58"/>
      <c r="F126" s="85"/>
      <c r="G126" s="84"/>
      <c r="H126" s="58">
        <v>64</v>
      </c>
      <c r="I126" s="58"/>
      <c r="J126" s="85"/>
      <c r="K126" s="84"/>
      <c r="L126" s="86">
        <f>D126-H126</f>
        <v>0</v>
      </c>
      <c r="M126" s="58"/>
      <c r="N126" s="85"/>
      <c r="O126" s="84"/>
      <c r="P126" s="58" t="s">
        <v>147</v>
      </c>
      <c r="Q126" s="58"/>
      <c r="R126" s="58"/>
      <c r="S126" s="58"/>
      <c r="T126" s="90"/>
      <c r="U126" s="5"/>
      <c r="V126" s="5"/>
      <c r="W126" s="5"/>
    </row>
    <row r="127" spans="1:23">
      <c r="A127" s="30" t="s">
        <v>7</v>
      </c>
      <c r="B127" s="99" t="str">
        <f>K2</f>
        <v>Poslovanje poduzeća</v>
      </c>
      <c r="C127" s="84"/>
      <c r="D127" s="58">
        <v>64</v>
      </c>
      <c r="E127" s="58"/>
      <c r="F127" s="85"/>
      <c r="G127" s="84"/>
      <c r="H127" s="58">
        <v>64</v>
      </c>
      <c r="I127" s="58"/>
      <c r="J127" s="85"/>
      <c r="K127" s="84"/>
      <c r="L127" s="86">
        <f>D127-H127</f>
        <v>0</v>
      </c>
      <c r="M127" s="58"/>
      <c r="N127" s="85"/>
      <c r="O127" s="84"/>
      <c r="P127" s="58" t="s">
        <v>148</v>
      </c>
      <c r="Q127" s="58"/>
      <c r="R127" s="58"/>
      <c r="S127" s="58"/>
      <c r="T127" s="90"/>
      <c r="U127" s="5"/>
      <c r="V127" s="5"/>
      <c r="W127" s="5"/>
    </row>
    <row r="128" spans="1:23">
      <c r="A128" s="30" t="s">
        <v>8</v>
      </c>
      <c r="B128" s="99" t="str">
        <f>L2</f>
        <v>Prijevoz putnika</v>
      </c>
      <c r="C128" s="84"/>
      <c r="D128" s="58">
        <v>96</v>
      </c>
      <c r="E128" s="58"/>
      <c r="F128" s="85"/>
      <c r="G128" s="84"/>
      <c r="H128" s="58">
        <v>96</v>
      </c>
      <c r="I128" s="58"/>
      <c r="J128" s="85"/>
      <c r="K128" s="84"/>
      <c r="L128" s="86">
        <f>D128-H128</f>
        <v>0</v>
      </c>
      <c r="M128" s="58"/>
      <c r="N128" s="85"/>
      <c r="O128" s="84"/>
      <c r="P128" s="58" t="s">
        <v>149</v>
      </c>
      <c r="Q128" s="58"/>
      <c r="R128" s="58"/>
      <c r="S128" s="58"/>
      <c r="T128" s="90"/>
      <c r="U128" s="5"/>
      <c r="V128" s="5"/>
      <c r="W128" s="5"/>
    </row>
    <row r="129" spans="1:23">
      <c r="A129" s="30" t="s">
        <v>9</v>
      </c>
      <c r="B129" s="99" t="str">
        <f>M2</f>
        <v>Ekonomika prometa</v>
      </c>
      <c r="C129" s="84"/>
      <c r="D129" s="58">
        <v>64</v>
      </c>
      <c r="E129" s="58"/>
      <c r="F129" s="85"/>
      <c r="G129" s="84"/>
      <c r="H129" s="58">
        <v>64</v>
      </c>
      <c r="I129" s="58"/>
      <c r="J129" s="85"/>
      <c r="K129" s="84"/>
      <c r="L129" s="86">
        <f>D129-H129</f>
        <v>0</v>
      </c>
      <c r="M129" s="58"/>
      <c r="N129" s="85"/>
      <c r="O129" s="84"/>
      <c r="P129" s="58" t="s">
        <v>150</v>
      </c>
      <c r="Q129" s="58"/>
      <c r="R129" s="58"/>
      <c r="S129" s="58"/>
      <c r="T129" s="90"/>
      <c r="U129" s="5"/>
      <c r="V129" s="5"/>
      <c r="W129" s="5"/>
    </row>
    <row r="130" spans="1:23">
      <c r="A130" s="30" t="s">
        <v>10</v>
      </c>
      <c r="B130" s="99" t="str">
        <f>N2</f>
        <v>Prometna tehnika</v>
      </c>
      <c r="C130" s="84"/>
      <c r="D130" s="101">
        <v>160</v>
      </c>
      <c r="E130" s="58"/>
      <c r="F130" s="85"/>
      <c r="G130" s="84"/>
      <c r="H130" s="101">
        <v>160</v>
      </c>
      <c r="I130" s="58"/>
      <c r="J130" s="85"/>
      <c r="K130" s="84"/>
      <c r="L130" s="86">
        <f>D130-H130</f>
        <v>0</v>
      </c>
      <c r="M130" s="58"/>
      <c r="N130" s="85"/>
      <c r="O130" s="84"/>
      <c r="P130" s="58" t="s">
        <v>151</v>
      </c>
      <c r="Q130" s="58"/>
      <c r="R130" s="58"/>
      <c r="S130" s="58"/>
      <c r="T130" s="90"/>
      <c r="U130" s="5"/>
      <c r="V130" s="5"/>
      <c r="W130" s="5"/>
    </row>
    <row r="131" spans="1:23">
      <c r="A131" s="30" t="s">
        <v>11</v>
      </c>
      <c r="B131" s="99" t="str">
        <f>O2</f>
        <v>Praktična nastava</v>
      </c>
      <c r="C131" s="84"/>
      <c r="D131" s="101">
        <v>192</v>
      </c>
      <c r="E131" s="58"/>
      <c r="F131" s="85"/>
      <c r="G131" s="84"/>
      <c r="H131" s="101">
        <v>192</v>
      </c>
      <c r="I131" s="58"/>
      <c r="J131" s="85"/>
      <c r="K131" s="84"/>
      <c r="L131" s="86">
        <f>D131-H131</f>
        <v>0</v>
      </c>
      <c r="M131" s="58"/>
      <c r="N131" s="85"/>
      <c r="O131" s="84"/>
      <c r="P131" s="58" t="s">
        <v>152</v>
      </c>
      <c r="Q131" s="58"/>
      <c r="R131" s="58"/>
      <c r="S131" s="58"/>
      <c r="T131" s="90"/>
      <c r="U131" s="5"/>
      <c r="V131" s="5"/>
      <c r="W131" s="5"/>
    </row>
    <row r="132" spans="1:23">
      <c r="A132" s="30" t="s">
        <v>12</v>
      </c>
      <c r="B132" s="99" t="str">
        <f>P2</f>
        <v>IP Engleski jezik</v>
      </c>
      <c r="C132" s="84"/>
      <c r="D132" s="58">
        <v>64</v>
      </c>
      <c r="E132" s="58"/>
      <c r="F132" s="85"/>
      <c r="G132" s="84"/>
      <c r="H132" s="58">
        <v>64</v>
      </c>
      <c r="I132" s="58"/>
      <c r="J132" s="85"/>
      <c r="K132" s="84"/>
      <c r="L132" s="86">
        <f>D132-H132</f>
        <v>0</v>
      </c>
      <c r="M132" s="58"/>
      <c r="N132" s="85"/>
      <c r="O132" s="84"/>
      <c r="P132" s="58" t="s">
        <v>142</v>
      </c>
      <c r="Q132" s="58"/>
      <c r="R132" s="58"/>
      <c r="S132" s="58"/>
      <c r="T132" s="90"/>
      <c r="U132" s="5"/>
      <c r="V132" s="5"/>
      <c r="W132" s="5"/>
    </row>
    <row r="133" spans="1:23">
      <c r="A133" s="30" t="s">
        <v>13</v>
      </c>
      <c r="B133" s="99"/>
      <c r="C133" s="84"/>
      <c r="D133" s="58"/>
      <c r="E133" s="58"/>
      <c r="F133" s="85"/>
      <c r="G133" s="84"/>
      <c r="H133" s="58"/>
      <c r="I133" s="58"/>
      <c r="J133" s="85"/>
      <c r="K133" s="84"/>
      <c r="L133" s="58"/>
      <c r="M133" s="58"/>
      <c r="N133" s="85"/>
      <c r="O133" s="84"/>
      <c r="P133" s="58"/>
      <c r="Q133" s="58"/>
      <c r="R133" s="58"/>
      <c r="S133" s="58"/>
      <c r="T133" s="90"/>
      <c r="U133" s="5"/>
      <c r="V133" s="5"/>
      <c r="W133" s="5"/>
    </row>
    <row r="134" spans="1:23">
      <c r="A134" s="30" t="s">
        <v>14</v>
      </c>
      <c r="B134" s="99"/>
      <c r="C134" s="84"/>
      <c r="D134" s="58"/>
      <c r="E134" s="58"/>
      <c r="F134" s="85"/>
      <c r="G134" s="84"/>
      <c r="H134" s="58"/>
      <c r="I134" s="58"/>
      <c r="J134" s="85"/>
      <c r="K134" s="84"/>
      <c r="L134" s="58"/>
      <c r="M134" s="58"/>
      <c r="N134" s="85"/>
      <c r="O134" s="84"/>
      <c r="P134" s="58"/>
      <c r="Q134" s="58"/>
      <c r="R134" s="58"/>
      <c r="S134" s="58"/>
      <c r="T134" s="90"/>
      <c r="U134" s="5"/>
      <c r="V134" s="5"/>
      <c r="W134" s="5"/>
    </row>
    <row r="135" spans="1:23" ht="15.75" thickBot="1">
      <c r="A135" s="95" t="s">
        <v>15</v>
      </c>
      <c r="B135" s="100"/>
      <c r="C135" s="96"/>
      <c r="D135" s="97"/>
      <c r="E135" s="97"/>
      <c r="F135" s="98"/>
      <c r="G135" s="96"/>
      <c r="H135" s="97"/>
      <c r="I135" s="97"/>
      <c r="J135" s="98"/>
      <c r="K135" s="96"/>
      <c r="L135" s="97"/>
      <c r="M135" s="97"/>
      <c r="N135" s="98"/>
      <c r="O135" s="96"/>
      <c r="P135" s="97"/>
      <c r="Q135" s="97"/>
      <c r="R135" s="97"/>
      <c r="S135" s="97"/>
      <c r="T135" s="91"/>
      <c r="U135" s="5"/>
      <c r="V135" s="5"/>
      <c r="W135" s="5"/>
    </row>
    <row r="136" spans="1:23">
      <c r="M136" s="5"/>
      <c r="P136" s="5"/>
      <c r="Q136" s="5"/>
      <c r="R136" s="5"/>
      <c r="S136" s="5"/>
    </row>
    <row r="137" spans="1:23">
      <c r="P137" s="5"/>
    </row>
    <row r="138" spans="1:23">
      <c r="E138" s="5"/>
      <c r="P138" s="5"/>
    </row>
    <row r="139" spans="1:23">
      <c r="P139" s="5"/>
    </row>
    <row r="140" spans="1:23">
      <c r="F140" s="5"/>
    </row>
  </sheetData>
  <sortState ref="E3:E34">
    <sortCondition ref="E3"/>
  </sortState>
  <pageMargins left="0.25" right="0.25" top="0.11458333333333333" bottom="9.375E-2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Sheet4</vt:lpstr>
      <vt:lpstr>List1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Admin</cp:lastModifiedBy>
  <cp:lastPrinted>2019-05-23T09:59:59Z</cp:lastPrinted>
  <dcterms:created xsi:type="dcterms:W3CDTF">2016-12-06T20:31:34Z</dcterms:created>
  <dcterms:modified xsi:type="dcterms:W3CDTF">2019-05-23T10:20:07Z</dcterms:modified>
</cp:coreProperties>
</file>